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CC20" lockStructure="1"/>
  <bookViews>
    <workbookView xWindow="7584" yWindow="204" windowWidth="12192" windowHeight="8928" tabRatio="752" activeTab="4"/>
  </bookViews>
  <sheets>
    <sheet name="Cover Page" sheetId="23" r:id="rId1"/>
    <sheet name="Do First" sheetId="10" r:id="rId2"/>
    <sheet name="Part I Funding" sheetId="4" r:id="rId3"/>
    <sheet name="Part II Planned Expenditures" sheetId="5" r:id="rId4"/>
    <sheet name="Part III Planned District Match" sheetId="27" r:id="rId5"/>
    <sheet name="Summary" sheetId="24" r:id="rId6"/>
    <sheet name="Districts-Colleges" sheetId="21" state="hidden" r:id="rId7"/>
    <sheet name="Cat Flex List" sheetId="26" state="hidden" r:id="rId8"/>
    <sheet name="Yes-No" sheetId="25" state="hidden" r:id="rId9"/>
    <sheet name="Sheet1" sheetId="28" r:id="rId10"/>
  </sheets>
  <externalReferences>
    <externalReference r:id="rId11"/>
    <externalReference r:id="rId12"/>
    <externalReference r:id="rId13"/>
    <externalReference r:id="rId14"/>
    <externalReference r:id="rId15"/>
  </externalReferences>
  <definedNames>
    <definedName name="\c" localSheetId="7">'[1]Special Class FTES calc'!#REF!</definedName>
    <definedName name="\c" localSheetId="4">'[2]Special Class FTES calc'!#REF!</definedName>
    <definedName name="\c" localSheetId="5">'[2]Special Class FTES calc'!#REF!</definedName>
    <definedName name="\c" localSheetId="8">'[1]Special Class FTES calc'!#REF!</definedName>
    <definedName name="\c">'[2]Special Class FTES calc'!#REF!</definedName>
    <definedName name="_ftn1" localSheetId="3">'Part II Planned Expenditures'!#REF!</definedName>
    <definedName name="_ftn1" localSheetId="4">'Part III Planned District Match'!#REF!</definedName>
    <definedName name="_ftn2" localSheetId="3">'Part II Planned Expenditures'!#REF!</definedName>
    <definedName name="_ftn2" localSheetId="4">'Part III Planned District Match'!#REF!</definedName>
    <definedName name="_ftn3" localSheetId="3">'Part II Planned Expenditures'!#REF!</definedName>
    <definedName name="_ftn3" localSheetId="4">'Part III Planned District Match'!#REF!</definedName>
    <definedName name="_ftn4" localSheetId="3">'Part II Planned Expenditures'!#REF!</definedName>
    <definedName name="_ftn4" localSheetId="4">'Part III Planned District Match'!#REF!</definedName>
    <definedName name="_ftnref1" localSheetId="3">'Part II Planned Expenditures'!#REF!</definedName>
    <definedName name="_ftnref1" localSheetId="4">'Part III Planned District Match'!#REF!</definedName>
    <definedName name="_ftnref2" localSheetId="3">'Part II Planned Expenditures'!#REF!</definedName>
    <definedName name="_ftnref2" localSheetId="4">'Part III Planned District Match'!#REF!</definedName>
    <definedName name="_ftnref3" localSheetId="3">'Part II Planned Expenditures'!#REF!</definedName>
    <definedName name="_ftnref3" localSheetId="4">'Part III Planned District Match'!#REF!</definedName>
    <definedName name="_ftnref4" localSheetId="3">'Part II Planned Expenditures'!#REF!</definedName>
    <definedName name="_ftnref4" localSheetId="4">'Part III Planned District Match'!#REF!</definedName>
    <definedName name="CCC_Flexibility_Categorical_Programs">'Cat Flex List'!$A$9:$A$29</definedName>
    <definedName name="CCD">'[3]CCDs, CCCs'!$A$2:$A$74</definedName>
    <definedName name="colleges" localSheetId="7">'[4]districts colleges'!$C$2:$C$118</definedName>
    <definedName name="colleges" localSheetId="0">'[2]districts colleges'!$C$2:$C$115</definedName>
    <definedName name="colleges" localSheetId="8">'[4]districts colleges'!$C$2:$C$118</definedName>
    <definedName name="colleges">'Districts-Colleges'!$C$2:$C$117</definedName>
    <definedName name="creditnoncredit" localSheetId="7">'[4]districts colleges'!$G$2:$G$4</definedName>
    <definedName name="creditnoncredit" localSheetId="8">'[4]districts colleges'!$G$2:$G$4</definedName>
    <definedName name="creditnoncredit">'Districts-Colleges'!$G$2:$G$4</definedName>
    <definedName name="districts" localSheetId="7">'[4]districts colleges'!$A$2:$A$74</definedName>
    <definedName name="districts" localSheetId="0">'[2]districts colleges'!$A$2:$A$74</definedName>
    <definedName name="districts" localSheetId="8">'[4]districts colleges'!$A$2:$A$74</definedName>
    <definedName name="districts">'Districts-Colleges'!$A$2:$A$74</definedName>
    <definedName name="_xlnm.Print_Area" localSheetId="2">'Part I Funding'!$A$1:$F$41</definedName>
    <definedName name="_xlnm.Print_Area" localSheetId="5">Summary!$A$1:$F$53</definedName>
    <definedName name="Print_Area_MI" localSheetId="7">#REF!</definedName>
    <definedName name="Print_Area_MI" localSheetId="4">#REF!</definedName>
    <definedName name="Print_Area_MI" localSheetId="5">#REF!</definedName>
    <definedName name="Print_Area_MI" localSheetId="8">#REF!</definedName>
    <definedName name="Print_Area_MI">#REF!</definedName>
    <definedName name="q">'[5]districts colleges'!$C$2:$C$115</definedName>
    <definedName name="Select_Credit_or_NonCredit">'Districts-Colleges'!$G$3:$G$4</definedName>
    <definedName name="YesNo" localSheetId="7">[4]yesno!$A$2:$A$4</definedName>
    <definedName name="YesNo">'Yes-No'!$A$2:$A$4</definedName>
  </definedNames>
  <calcPr calcId="145621"/>
</workbook>
</file>

<file path=xl/calcChain.xml><?xml version="1.0" encoding="utf-8"?>
<calcChain xmlns="http://schemas.openxmlformats.org/spreadsheetml/2006/main">
  <c r="M62" i="27" l="1"/>
  <c r="M32" i="27"/>
  <c r="L53" i="27" l="1"/>
  <c r="L23" i="27"/>
  <c r="K34" i="27" l="1"/>
  <c r="K65" i="27"/>
  <c r="K64" i="27"/>
  <c r="K35" i="27"/>
  <c r="M69" i="27" l="1"/>
  <c r="M70" i="27"/>
  <c r="M71" i="27"/>
  <c r="M40" i="27"/>
  <c r="M41" i="27"/>
  <c r="M80" i="27"/>
  <c r="M81" i="27"/>
  <c r="M82" i="27"/>
  <c r="M83" i="27"/>
  <c r="M84" i="27"/>
  <c r="M85" i="27"/>
  <c r="M86" i="27"/>
  <c r="M87" i="27"/>
  <c r="M65" i="27" l="1"/>
  <c r="M64" i="27"/>
  <c r="M35" i="27"/>
  <c r="M39" i="27"/>
  <c r="M37" i="27" l="1"/>
  <c r="M68" i="27"/>
  <c r="F51" i="27"/>
  <c r="M61" i="27"/>
  <c r="M31" i="27"/>
  <c r="F11" i="27"/>
  <c r="G41" i="5" l="1"/>
  <c r="D10" i="5"/>
  <c r="G10" i="5"/>
  <c r="M33" i="27" l="1"/>
  <c r="M63" i="27"/>
  <c r="M51" i="27" l="1"/>
  <c r="M38" i="27"/>
  <c r="M88" i="27"/>
  <c r="M89" i="27"/>
  <c r="M90" i="27"/>
  <c r="M30" i="27"/>
  <c r="M28" i="27"/>
  <c r="M29" i="27"/>
  <c r="M58" i="27"/>
  <c r="M59" i="27"/>
  <c r="M60" i="27"/>
  <c r="J18" i="5" l="1"/>
  <c r="J17" i="5"/>
  <c r="J19" i="5"/>
  <c r="J20" i="5"/>
  <c r="J21" i="5"/>
  <c r="J22" i="5"/>
  <c r="J23" i="5"/>
  <c r="J24" i="5"/>
  <c r="J25" i="5"/>
  <c r="J26" i="5"/>
  <c r="J27" i="5"/>
  <c r="J30" i="5" l="1"/>
  <c r="J29" i="5"/>
  <c r="J53" i="5"/>
  <c r="J28" i="5"/>
  <c r="J70" i="5" l="1"/>
  <c r="J71" i="5"/>
  <c r="J72" i="5"/>
  <c r="J73" i="5"/>
  <c r="J74" i="5"/>
  <c r="J61" i="5"/>
  <c r="J48" i="5"/>
  <c r="J50" i="5"/>
  <c r="J49" i="5"/>
  <c r="J51" i="5"/>
  <c r="J52" i="5"/>
  <c r="J54" i="5"/>
  <c r="J55" i="5"/>
  <c r="J56" i="5"/>
  <c r="M24" i="27" l="1"/>
  <c r="M11" i="27"/>
  <c r="M12" i="27"/>
  <c r="A1" i="4"/>
  <c r="I58" i="5"/>
  <c r="H58" i="5"/>
  <c r="G58" i="5"/>
  <c r="F58" i="5"/>
  <c r="E58" i="5"/>
  <c r="I14" i="5"/>
  <c r="H14" i="5"/>
  <c r="G14" i="5"/>
  <c r="F14" i="5"/>
  <c r="E14" i="5"/>
  <c r="I31" i="5"/>
  <c r="H31" i="5"/>
  <c r="G31" i="5"/>
  <c r="F31" i="5"/>
  <c r="E31" i="5"/>
  <c r="C118" i="21"/>
  <c r="A2" i="24"/>
  <c r="A3" i="24"/>
  <c r="A11" i="24"/>
  <c r="B12" i="24"/>
  <c r="D12" i="24"/>
  <c r="B14" i="24"/>
  <c r="B15" i="24"/>
  <c r="B16" i="24"/>
  <c r="A19" i="24"/>
  <c r="C22" i="24"/>
  <c r="M10" i="27"/>
  <c r="M13" i="27"/>
  <c r="M14" i="27"/>
  <c r="M15" i="27"/>
  <c r="M16" i="27"/>
  <c r="M17" i="27"/>
  <c r="M18" i="27"/>
  <c r="M19" i="27"/>
  <c r="E20" i="27"/>
  <c r="F20" i="27"/>
  <c r="G20" i="27"/>
  <c r="H20" i="27"/>
  <c r="I20" i="27"/>
  <c r="J20" i="27"/>
  <c r="K20" i="27"/>
  <c r="L20" i="27"/>
  <c r="M22" i="27"/>
  <c r="M23" i="27"/>
  <c r="M25" i="27"/>
  <c r="M26" i="27"/>
  <c r="M27" i="27"/>
  <c r="M34" i="27"/>
  <c r="M36" i="27"/>
  <c r="E42" i="27"/>
  <c r="F42" i="27"/>
  <c r="G42" i="27"/>
  <c r="H42" i="27"/>
  <c r="I42" i="27"/>
  <c r="J42" i="27"/>
  <c r="K42" i="27"/>
  <c r="L42" i="27"/>
  <c r="M50" i="27"/>
  <c r="M52" i="27"/>
  <c r="M53" i="27"/>
  <c r="M54" i="27"/>
  <c r="M55" i="27"/>
  <c r="M56" i="27"/>
  <c r="M57" i="27"/>
  <c r="M66" i="27"/>
  <c r="M67" i="27"/>
  <c r="E72" i="27"/>
  <c r="F72" i="27"/>
  <c r="G72" i="27"/>
  <c r="H72" i="27"/>
  <c r="I72" i="27"/>
  <c r="J72" i="27"/>
  <c r="K72" i="27"/>
  <c r="L72" i="27"/>
  <c r="M74" i="27"/>
  <c r="M75" i="27"/>
  <c r="M76" i="27"/>
  <c r="E77" i="27"/>
  <c r="F77" i="27"/>
  <c r="G77" i="27"/>
  <c r="H77" i="27"/>
  <c r="I77" i="27"/>
  <c r="J77" i="27"/>
  <c r="K77" i="27"/>
  <c r="L77" i="27"/>
  <c r="M79" i="27"/>
  <c r="E91" i="27"/>
  <c r="F91" i="27"/>
  <c r="G91" i="27"/>
  <c r="H91" i="27"/>
  <c r="I91" i="27"/>
  <c r="J91" i="27"/>
  <c r="K91" i="27"/>
  <c r="L91" i="27"/>
  <c r="M93" i="27"/>
  <c r="M94" i="27"/>
  <c r="E95" i="27"/>
  <c r="F95" i="27"/>
  <c r="G95" i="27"/>
  <c r="H95" i="27"/>
  <c r="I95" i="27"/>
  <c r="J95" i="27"/>
  <c r="K95" i="27"/>
  <c r="L95" i="27"/>
  <c r="M97" i="27"/>
  <c r="M98" i="27"/>
  <c r="E99" i="27"/>
  <c r="F99" i="27"/>
  <c r="G99" i="27"/>
  <c r="H99" i="27"/>
  <c r="I99" i="27"/>
  <c r="J99" i="27"/>
  <c r="K99" i="27"/>
  <c r="L99" i="27"/>
  <c r="J10" i="5"/>
  <c r="J11" i="5"/>
  <c r="J12" i="5"/>
  <c r="J13" i="5"/>
  <c r="J16" i="5"/>
  <c r="J41" i="5"/>
  <c r="J42" i="5"/>
  <c r="J43" i="5"/>
  <c r="J44" i="5"/>
  <c r="J45" i="5"/>
  <c r="J46" i="5"/>
  <c r="J47" i="5"/>
  <c r="J57" i="5"/>
  <c r="J60" i="5"/>
  <c r="J66" i="5"/>
  <c r="E67" i="5"/>
  <c r="F67" i="5"/>
  <c r="G67" i="5"/>
  <c r="H67" i="5"/>
  <c r="I67" i="5"/>
  <c r="J69" i="5"/>
  <c r="E75" i="5"/>
  <c r="F75" i="5"/>
  <c r="G75" i="5"/>
  <c r="H75" i="5"/>
  <c r="I75" i="5"/>
  <c r="J77" i="5"/>
  <c r="J78" i="5"/>
  <c r="E79" i="5"/>
  <c r="F79" i="5"/>
  <c r="G79" i="5"/>
  <c r="H79" i="5"/>
  <c r="I79" i="5"/>
  <c r="J81" i="5"/>
  <c r="J82" i="5"/>
  <c r="E83" i="5"/>
  <c r="F83" i="5"/>
  <c r="G83" i="5"/>
  <c r="H83" i="5"/>
  <c r="I83" i="5"/>
  <c r="A1" i="24"/>
  <c r="A2" i="4"/>
  <c r="A2" i="27" s="1"/>
  <c r="A3" i="4"/>
  <c r="A3" i="27" s="1"/>
  <c r="A4" i="4"/>
  <c r="A4" i="24"/>
  <c r="B17" i="23"/>
  <c r="B19" i="23"/>
  <c r="A1" i="5"/>
  <c r="A1" i="27"/>
  <c r="A4" i="27"/>
  <c r="A4" i="5"/>
  <c r="M99" i="27" l="1"/>
  <c r="M95" i="27"/>
  <c r="J101" i="27"/>
  <c r="M77" i="27"/>
  <c r="F101" i="27"/>
  <c r="H101" i="27"/>
  <c r="E101" i="27"/>
  <c r="M91" i="27"/>
  <c r="K101" i="27"/>
  <c r="I101" i="27"/>
  <c r="M42" i="27"/>
  <c r="M20" i="27"/>
  <c r="M72" i="27"/>
  <c r="J83" i="5"/>
  <c r="J67" i="5"/>
  <c r="J58" i="5"/>
  <c r="E85" i="5"/>
  <c r="L101" i="27"/>
  <c r="G101" i="27"/>
  <c r="J79" i="5"/>
  <c r="J75" i="5"/>
  <c r="H85" i="5"/>
  <c r="I85" i="5"/>
  <c r="F85" i="5"/>
  <c r="G85" i="5"/>
  <c r="J31" i="5"/>
  <c r="J14" i="5"/>
  <c r="A3" i="5"/>
  <c r="A2" i="5"/>
  <c r="M102" i="27" l="1"/>
  <c r="E15" i="4" s="1"/>
  <c r="D16" i="24" s="1"/>
  <c r="J86" i="5"/>
  <c r="E14" i="4" s="1"/>
  <c r="D16" i="4" s="1"/>
  <c r="C17" i="24" s="1"/>
  <c r="C26" i="24" l="1"/>
  <c r="E18" i="4"/>
  <c r="D19" i="24" s="1"/>
  <c r="E22" i="4"/>
  <c r="D22" i="24" s="1"/>
  <c r="D15" i="24"/>
</calcChain>
</file>

<file path=xl/comments1.xml><?xml version="1.0" encoding="utf-8"?>
<comments xmlns="http://schemas.openxmlformats.org/spreadsheetml/2006/main">
  <authors>
    <author>Orta, Jason</author>
  </authors>
  <commentList>
    <comment ref="J30" authorId="0">
      <text>
        <r>
          <rPr>
            <b/>
            <sz val="9"/>
            <color indexed="81"/>
            <rFont val="Tahoma"/>
            <family val="2"/>
          </rPr>
          <t>Orta, Jason:</t>
        </r>
        <r>
          <rPr>
            <sz val="9"/>
            <color indexed="81"/>
            <rFont val="Tahoma"/>
            <family val="2"/>
          </rPr>
          <t xml:space="preserve">
Moved to bottom for the list because it was in the way…
</t>
        </r>
      </text>
    </comment>
  </commentList>
</comments>
</file>

<file path=xl/sharedStrings.xml><?xml version="1.0" encoding="utf-8"?>
<sst xmlns="http://schemas.openxmlformats.org/spreadsheetml/2006/main" count="551" uniqueCount="440">
  <si>
    <t>Total</t>
  </si>
  <si>
    <t>College:</t>
  </si>
  <si>
    <t>District:</t>
  </si>
  <si>
    <t>Classification</t>
  </si>
  <si>
    <t>Capital Outlay</t>
  </si>
  <si>
    <t>Date</t>
  </si>
  <si>
    <t>Phone Number</t>
  </si>
  <si>
    <t>Other Outgo</t>
  </si>
  <si>
    <t>Supplies &amp; Materials</t>
  </si>
  <si>
    <t>Subtotal</t>
  </si>
  <si>
    <t>Certification</t>
  </si>
  <si>
    <t>Assessment</t>
  </si>
  <si>
    <t>Orientation</t>
  </si>
  <si>
    <t>Basic instructions:</t>
  </si>
  <si>
    <t>Blue colored cells indicate a pre-populated cell and cannot be modified.</t>
  </si>
  <si>
    <t>Gray colored cells indicate a formula and cannot be modified.</t>
  </si>
  <si>
    <t>District</t>
  </si>
  <si>
    <t xml:space="preserve">College  </t>
  </si>
  <si>
    <t>Allan Hancock CCD</t>
  </si>
  <si>
    <t>Antelope Valley CCD</t>
  </si>
  <si>
    <t>Allan Hancock College</t>
  </si>
  <si>
    <t>Barstow CCD</t>
  </si>
  <si>
    <t>American River College</t>
  </si>
  <si>
    <t>Butte CCD</t>
  </si>
  <si>
    <t>Antelope Valley College</t>
  </si>
  <si>
    <t>Cabrillo CCD</t>
  </si>
  <si>
    <t>Bakersfield College</t>
  </si>
  <si>
    <t>Cerritos CCD</t>
  </si>
  <si>
    <t>Barstow College</t>
  </si>
  <si>
    <t>Chabot-Las Positas CCD</t>
  </si>
  <si>
    <t>Berkeley City College</t>
  </si>
  <si>
    <t>Chaffey CCD</t>
  </si>
  <si>
    <t>Butte College</t>
  </si>
  <si>
    <t>Citrus CCD</t>
  </si>
  <si>
    <t>Cabrillo College</t>
  </si>
  <si>
    <t>Coast CCD</t>
  </si>
  <si>
    <t>Canada College</t>
  </si>
  <si>
    <t>Compton CCD</t>
  </si>
  <si>
    <t>College of the Canyons</t>
  </si>
  <si>
    <t>Contra Costa CCD</t>
  </si>
  <si>
    <t>Cerritos College</t>
  </si>
  <si>
    <t>Copper Mt. CCD</t>
  </si>
  <si>
    <t>Cerro Coso College</t>
  </si>
  <si>
    <t>Desert CCD</t>
  </si>
  <si>
    <t>Chabot College</t>
  </si>
  <si>
    <t>El Camino CCD</t>
  </si>
  <si>
    <t>Chaffey College</t>
  </si>
  <si>
    <t>Feather River CCD</t>
  </si>
  <si>
    <t>Citrus College</t>
  </si>
  <si>
    <t>Foothill-DeAnza CCD</t>
  </si>
  <si>
    <t>Coastline College</t>
  </si>
  <si>
    <t>Gavilan Joint CCD</t>
  </si>
  <si>
    <t>Columbia College</t>
  </si>
  <si>
    <t>Glendale CCD</t>
  </si>
  <si>
    <t>Compton College</t>
  </si>
  <si>
    <t>Grossmont Cuyamaca CCD</t>
  </si>
  <si>
    <t>Contra Costa College</t>
  </si>
  <si>
    <t>Hartnell CCD</t>
  </si>
  <si>
    <t xml:space="preserve">Copper Mt. College </t>
  </si>
  <si>
    <t>Imperial CCD</t>
  </si>
  <si>
    <t>Cosumnes River College</t>
  </si>
  <si>
    <t>Kern CCD</t>
  </si>
  <si>
    <t>Crafton Hills College</t>
  </si>
  <si>
    <t>Lake Tahoe CCD</t>
  </si>
  <si>
    <t>Cuesta College</t>
  </si>
  <si>
    <t>Lassen CCD</t>
  </si>
  <si>
    <t>Cuyamaca College</t>
  </si>
  <si>
    <t xml:space="preserve">Long Beach CCD </t>
  </si>
  <si>
    <t>Cypress College</t>
  </si>
  <si>
    <t>Los Angeles CCD</t>
  </si>
  <si>
    <t>De Anza College</t>
  </si>
  <si>
    <t>Los Rios CCD</t>
  </si>
  <si>
    <t>College of the Desert</t>
  </si>
  <si>
    <t>Marin CCD</t>
  </si>
  <si>
    <t>Diablo Valley College</t>
  </si>
  <si>
    <t>Mendocino-Lake CCD</t>
  </si>
  <si>
    <t>East Los Angeles College</t>
  </si>
  <si>
    <t>Merced CCD</t>
  </si>
  <si>
    <t>El Camino College</t>
  </si>
  <si>
    <t>Mira Costa CCD</t>
  </si>
  <si>
    <t>Evergreen Valley College</t>
  </si>
  <si>
    <t>Monterey Peninsula CCD</t>
  </si>
  <si>
    <t>Feather River College</t>
  </si>
  <si>
    <t>Mt. San Antonio CCD</t>
  </si>
  <si>
    <t>Folsom Lake</t>
  </si>
  <si>
    <t>Mt. San Jacinto CCD</t>
  </si>
  <si>
    <t>Foothill College</t>
  </si>
  <si>
    <t>Napa Valley CCD</t>
  </si>
  <si>
    <t>Fresno City College</t>
  </si>
  <si>
    <t>North Orange County CCD</t>
  </si>
  <si>
    <t>Fullerton College</t>
  </si>
  <si>
    <t>Ohlone CCD</t>
  </si>
  <si>
    <t>Gavilan College</t>
  </si>
  <si>
    <t>Palo Verde CCD</t>
  </si>
  <si>
    <t>Glendale College</t>
  </si>
  <si>
    <t>Palomar CCD</t>
  </si>
  <si>
    <t>Golden West College</t>
  </si>
  <si>
    <t>Pasadena Area CCD</t>
  </si>
  <si>
    <t>Grossmont College</t>
  </si>
  <si>
    <t>Peralta CCD</t>
  </si>
  <si>
    <t>Hartnell College</t>
  </si>
  <si>
    <t>Rancho Santiago CCD</t>
  </si>
  <si>
    <t>Imperial Valley College</t>
  </si>
  <si>
    <t>Redwoods CCD</t>
  </si>
  <si>
    <t>Irvine Valley College</t>
  </si>
  <si>
    <t>Rio Hondo CCD</t>
  </si>
  <si>
    <t>Lake Tahoe College</t>
  </si>
  <si>
    <t>Riverside CCD</t>
  </si>
  <si>
    <t>Laney College</t>
  </si>
  <si>
    <t>San Bernardino CCD</t>
  </si>
  <si>
    <t>Las Positas College</t>
  </si>
  <si>
    <t>San Diego CCD</t>
  </si>
  <si>
    <t>Lassen College</t>
  </si>
  <si>
    <t>San Francisco CCD</t>
  </si>
  <si>
    <t>Long Beach City College</t>
  </si>
  <si>
    <t>San Joaquin Delta CCD</t>
  </si>
  <si>
    <t>Los Angeles City College</t>
  </si>
  <si>
    <t>San Jose-Evergreen CCD</t>
  </si>
  <si>
    <t>Los Angeles Harbor College</t>
  </si>
  <si>
    <t>San Luis Obispo CCD</t>
  </si>
  <si>
    <t>Los Angeles Mission College</t>
  </si>
  <si>
    <t>San Mateo CCD</t>
  </si>
  <si>
    <t>Los Angeles Pierce College</t>
  </si>
  <si>
    <t>Santa Barbara CCD</t>
  </si>
  <si>
    <t>Los Angeles Southwest College</t>
  </si>
  <si>
    <t>Santa Clarita CCD</t>
  </si>
  <si>
    <t>Los Angeles Trade-Tech College</t>
  </si>
  <si>
    <t>Santa Monica CCD</t>
  </si>
  <si>
    <t>Los Angeles Valley College</t>
  </si>
  <si>
    <t>Sequoias CCD</t>
  </si>
  <si>
    <t>Los Medanos College</t>
  </si>
  <si>
    <t>Shasta-Tehama-Trinity CCD</t>
  </si>
  <si>
    <t>Marin College</t>
  </si>
  <si>
    <t>Sierra CCD</t>
  </si>
  <si>
    <t>Mendocino College</t>
  </si>
  <si>
    <t>Siskiyou Joint CCD</t>
  </si>
  <si>
    <t>Merced College</t>
  </si>
  <si>
    <t>Solano CCD</t>
  </si>
  <si>
    <t>Merritt College</t>
  </si>
  <si>
    <t>Sonoma County CCD</t>
  </si>
  <si>
    <t>Mira Costa College</t>
  </si>
  <si>
    <t>South Orange County CCD</t>
  </si>
  <si>
    <t>Mission College</t>
  </si>
  <si>
    <t>Southwestern CCD</t>
  </si>
  <si>
    <t>Modesto Junior College</t>
  </si>
  <si>
    <t>State Center CCD</t>
  </si>
  <si>
    <t>Monterey Peninsula College</t>
  </si>
  <si>
    <t>Ventura CCD</t>
  </si>
  <si>
    <t>Moorpark College</t>
  </si>
  <si>
    <t>Victor Valley CCD</t>
  </si>
  <si>
    <t>Moreno Valley College</t>
  </si>
  <si>
    <t>West Hills CCD</t>
  </si>
  <si>
    <t>Mt. San Antonio College</t>
  </si>
  <si>
    <t>West Kern CCD</t>
  </si>
  <si>
    <t>Mt. San Jacinto College</t>
  </si>
  <si>
    <t>West Valley CCD</t>
  </si>
  <si>
    <t>Napa College</t>
  </si>
  <si>
    <t>Yosemite CCD</t>
  </si>
  <si>
    <t>Norco College</t>
  </si>
  <si>
    <t>Yuba CCD</t>
  </si>
  <si>
    <t>Ohlone College</t>
  </si>
  <si>
    <t>Orange Coast College</t>
  </si>
  <si>
    <t>Oxnard College</t>
  </si>
  <si>
    <t>Palo Verde College</t>
  </si>
  <si>
    <t>Palomar College</t>
  </si>
  <si>
    <t>Pasadena City College</t>
  </si>
  <si>
    <t>Porterville College</t>
  </si>
  <si>
    <t>College of the Redwoods</t>
  </si>
  <si>
    <t>Reedley College</t>
  </si>
  <si>
    <t>Rio Hondo College</t>
  </si>
  <si>
    <t>Riverside College</t>
  </si>
  <si>
    <t>Sacramento City College</t>
  </si>
  <si>
    <t>Saddleback College</t>
  </si>
  <si>
    <t>San Bernardino Valley College</t>
  </si>
  <si>
    <t>San Diego City College</t>
  </si>
  <si>
    <t>San Diego Mesa College</t>
  </si>
  <si>
    <t>San Diego Miramar College</t>
  </si>
  <si>
    <t>San Francisco City College</t>
  </si>
  <si>
    <t>San Joaquin Delta College</t>
  </si>
  <si>
    <t>San Jose City College</t>
  </si>
  <si>
    <t>College of San Mateo</t>
  </si>
  <si>
    <t>Santa Ana College</t>
  </si>
  <si>
    <t>Santa Barbara City College</t>
  </si>
  <si>
    <t>Santa Monica College</t>
  </si>
  <si>
    <t>Santa Rosa Junior College</t>
  </si>
  <si>
    <t>Santiago Canyon College</t>
  </si>
  <si>
    <t>College of the Sequoias</t>
  </si>
  <si>
    <t>Shasta College</t>
  </si>
  <si>
    <t>Sierra College</t>
  </si>
  <si>
    <t>College of the Siskiyous</t>
  </si>
  <si>
    <t>Skyline College</t>
  </si>
  <si>
    <t>Solano College</t>
  </si>
  <si>
    <t>Southwestern College</t>
  </si>
  <si>
    <t>Taft College</t>
  </si>
  <si>
    <t>Ventura College</t>
  </si>
  <si>
    <t>Victor Valley College</t>
  </si>
  <si>
    <t>West Hills Coalinga College</t>
  </si>
  <si>
    <t>West Hills Lemoore College</t>
  </si>
  <si>
    <t>West Los Angeles College</t>
  </si>
  <si>
    <t>West Valley College</t>
  </si>
  <si>
    <t>Woodland College</t>
  </si>
  <si>
    <t>Yuba College</t>
  </si>
  <si>
    <t>Email address</t>
  </si>
  <si>
    <t>Other Operating Expenses and Services</t>
  </si>
  <si>
    <t># of FTE Positions</t>
  </si>
  <si>
    <t>California Community Colleges Chancellor's Office</t>
  </si>
  <si>
    <t>Sacramento,  CA  95811-6549</t>
  </si>
  <si>
    <t>Credit</t>
  </si>
  <si>
    <t>Noncredit</t>
  </si>
  <si>
    <t>Select Credit or Noncredit</t>
  </si>
  <si>
    <t>Amount</t>
  </si>
  <si>
    <t>Select district</t>
  </si>
  <si>
    <t>Select college</t>
  </si>
  <si>
    <t>Cover Page</t>
  </si>
  <si>
    <t>Patty Falero, Student Services and Special Programs Division</t>
  </si>
  <si>
    <t>Summary</t>
  </si>
  <si>
    <t>Part I: Funding</t>
  </si>
  <si>
    <t>Friday</t>
  </si>
  <si>
    <t>1102 Q Street, Suite 4554</t>
  </si>
  <si>
    <t>+</t>
  </si>
  <si>
    <t>-</t>
  </si>
  <si>
    <t>Select Yes or No</t>
  </si>
  <si>
    <t>Yes</t>
  </si>
  <si>
    <t>No</t>
  </si>
  <si>
    <t xml:space="preserve"> California Community Colleges Legislative Reporting Requirement - 2011-12</t>
  </si>
  <si>
    <t>Utilization of Categorical Flexibility Provision</t>
  </si>
  <si>
    <t>DISTRICT</t>
  </si>
  <si>
    <t>CBO or Designee</t>
  </si>
  <si>
    <t>Jeanette L. Gordon, Chief Financial Officer</t>
  </si>
  <si>
    <t xml:space="preserve">NO FUNDS TRANSFERRED </t>
  </si>
  <si>
    <t>Total 2011-12 Statewide Funding</t>
  </si>
  <si>
    <t>Amount Moved Out of Category</t>
  </si>
  <si>
    <t>Amount Moved Into Category</t>
  </si>
  <si>
    <t>Childcare Tax Bail Out</t>
  </si>
  <si>
    <t>Equal Employment Opportunity</t>
  </si>
  <si>
    <t xml:space="preserve">Economic Development  </t>
  </si>
  <si>
    <t xml:space="preserve">Apprenticeship </t>
  </si>
  <si>
    <t xml:space="preserve">Part-time Faculty Office Hours </t>
  </si>
  <si>
    <t xml:space="preserve">Part-time Faculty Health Insurance </t>
  </si>
  <si>
    <t xml:space="preserve">Part-time Faculty Compensation </t>
  </si>
  <si>
    <t xml:space="preserve">Matriculation </t>
  </si>
  <si>
    <t xml:space="preserve">Transfer Education and Articulation </t>
  </si>
  <si>
    <t xml:space="preserve">Physical Plant and Instructional Support </t>
  </si>
  <si>
    <t>Career Technical Education *</t>
  </si>
  <si>
    <t>XXX</t>
  </si>
  <si>
    <t xml:space="preserve">Student Financial Aid Administration </t>
  </si>
  <si>
    <t>Foster Care Education Program</t>
  </si>
  <si>
    <t xml:space="preserve">Fund for Student Success </t>
  </si>
  <si>
    <t xml:space="preserve">CalWORKs  </t>
  </si>
  <si>
    <t>Student Success Initiative - Basic Skills</t>
  </si>
  <si>
    <t>Nursing Support</t>
  </si>
  <si>
    <t>Disabled Students</t>
  </si>
  <si>
    <t>Extended Opportunity Programs &amp; Services</t>
  </si>
  <si>
    <t xml:space="preserve">CARE </t>
  </si>
  <si>
    <t>Telecom &amp; Technology Services</t>
  </si>
  <si>
    <r>
      <t xml:space="preserve">Funds may be transferred </t>
    </r>
    <r>
      <rPr>
        <b/>
        <sz val="11"/>
        <color indexed="8"/>
        <rFont val="Calibri"/>
        <family val="2"/>
      </rPr>
      <t>out of</t>
    </r>
    <r>
      <rPr>
        <sz val="10"/>
        <rFont val="Arial"/>
        <family val="2"/>
      </rPr>
      <t xml:space="preserve"> any</t>
    </r>
    <r>
      <rPr>
        <b/>
        <sz val="11"/>
        <color indexed="8"/>
        <rFont val="Calibri"/>
        <family val="2"/>
      </rPr>
      <t xml:space="preserve"> shaded</t>
    </r>
    <r>
      <rPr>
        <sz val="10"/>
        <rFont val="Arial"/>
        <family val="2"/>
      </rPr>
      <t xml:space="preserve"> categorical program and </t>
    </r>
    <r>
      <rPr>
        <b/>
        <sz val="11"/>
        <color indexed="8"/>
        <rFont val="Calibri"/>
        <family val="2"/>
      </rPr>
      <t>into</t>
    </r>
    <r>
      <rPr>
        <sz val="10"/>
        <rFont val="Arial"/>
        <family val="2"/>
      </rPr>
      <t xml:space="preserve"> any categorical program shown on this page.</t>
    </r>
  </si>
  <si>
    <t>* Career Technical Education is funded elsewhere in the budget and is not included in the flexibility provision.</t>
  </si>
  <si>
    <t xml:space="preserve">** The Chancellor may adjust allocations for these programs in support of statewide and regional functions. </t>
  </si>
  <si>
    <t>2011 State Budget Act (SB 87, Item 6870-101-0001, Provision 28)</t>
  </si>
  <si>
    <t>Enter whole numbers only</t>
  </si>
  <si>
    <t>The required District Match was met:</t>
  </si>
  <si>
    <t>This workbook contains 6 protected spreadsheets in the following order:</t>
  </si>
  <si>
    <t>Select the CCC Categorical Program</t>
  </si>
  <si>
    <t>Student Success and Support Program</t>
  </si>
  <si>
    <t>Grand Total</t>
  </si>
  <si>
    <t>Follow-up</t>
  </si>
  <si>
    <t>Counseling/ Advising/Other Ed Planning</t>
  </si>
  <si>
    <t>Budget Plan</t>
  </si>
  <si>
    <t>Specific Entry Instructions</t>
  </si>
  <si>
    <t>Other Instructions</t>
  </si>
  <si>
    <t xml:space="preserve">     Other Instructions</t>
  </si>
  <si>
    <t xml:space="preserve">Part III: Planned District Match </t>
  </si>
  <si>
    <t xml:space="preserve">Total Planned Expenditures must be at least equal to or exceed the Required District Match       </t>
  </si>
  <si>
    <t>Counseling/ Advising/ Other Ed Planning</t>
  </si>
  <si>
    <t>2015-16</t>
  </si>
  <si>
    <t>North Orange School of Continuing Education</t>
  </si>
  <si>
    <t>Saqn Diego Continuing Ed</t>
  </si>
  <si>
    <t>College of Alameda</t>
  </si>
  <si>
    <t>Cell:</t>
  </si>
  <si>
    <t>E10</t>
  </si>
  <si>
    <t>E14</t>
  </si>
  <si>
    <t>E15</t>
  </si>
  <si>
    <t>D16</t>
  </si>
  <si>
    <t>E18</t>
  </si>
  <si>
    <t>E22</t>
  </si>
  <si>
    <t xml:space="preserve">and </t>
  </si>
  <si>
    <t xml:space="preserve">Email completed budget plan to: </t>
  </si>
  <si>
    <t>Mail signature page with original signatures to:</t>
  </si>
  <si>
    <t>Coordination *
 (see below)</t>
  </si>
  <si>
    <t>Academic Salaries: List by Position Title(s)</t>
  </si>
  <si>
    <t>Classified and Other Nonacademic Salaries: List by Position Title(s)</t>
  </si>
  <si>
    <t>Employee Benefits: List by Position Title(s)</t>
  </si>
  <si>
    <t xml:space="preserve"> Part II: Planned Expenditures</t>
  </si>
  <si>
    <t>Other Match**
 (see below)</t>
  </si>
  <si>
    <t>Part III: Planned District Match</t>
  </si>
  <si>
    <t>SSSP Program Guidelines.</t>
  </si>
  <si>
    <t>College/District Business Manager (Typed name and signature)</t>
  </si>
  <si>
    <t>This cell will populate once the Part III: Planned District Match section has been completed.</t>
  </si>
  <si>
    <t>If the balance is positive, then the planned expenditures do not fully expend the allocation.  The college needs to review the planned expenditures and make necessary adjustments.  If balance remains positive, then the funds must be returned to the Chancellor's Office.</t>
  </si>
  <si>
    <r>
      <t xml:space="preserve">If the balance is negative, then the planned expenditures exceed the allocation available and the college needs to review the planned expenditures and make necessary adjustments.  The Budget Plan </t>
    </r>
    <r>
      <rPr>
        <b/>
        <sz val="10"/>
        <rFont val="Century Gothic"/>
        <family val="2"/>
      </rPr>
      <t>cannot be submitted</t>
    </r>
    <r>
      <rPr>
        <sz val="10"/>
        <rFont val="Century Gothic"/>
        <family val="2"/>
      </rPr>
      <t xml:space="preserve"> if balance is negative.</t>
    </r>
  </si>
  <si>
    <r>
      <rPr>
        <b/>
        <sz val="10"/>
        <rFont val="Century Gothic"/>
        <family val="2"/>
      </rPr>
      <t xml:space="preserve">Number of FTE Positions </t>
    </r>
    <r>
      <rPr>
        <sz val="10"/>
        <rFont val="Century Gothic"/>
        <family val="2"/>
      </rPr>
      <t>- Report the number of FTE positions by object code as defined by the California Community Colleges Budget and Accounting Manual.</t>
    </r>
  </si>
  <si>
    <t>Other Match Services **
 (see below)</t>
  </si>
  <si>
    <r>
      <rPr>
        <b/>
        <sz val="9"/>
        <rFont val="Century Gothic"/>
        <family val="2"/>
      </rPr>
      <t xml:space="preserve">Number of FTE Positions </t>
    </r>
    <r>
      <rPr>
        <sz val="9"/>
        <rFont val="Century Gothic"/>
        <family val="2"/>
      </rPr>
      <t>- Report the number of FTE positions by object code as defined by the California Community Colleges Budget and Accounting Manual.</t>
    </r>
  </si>
  <si>
    <t>1.   Orientation</t>
  </si>
  <si>
    <t>2.   Assessment for Placement</t>
  </si>
  <si>
    <t xml:space="preserve">3.   Student Education Planning </t>
  </si>
  <si>
    <t>4.   Counseling and Advising</t>
  </si>
  <si>
    <t>5.   Follow-up Services for At-Risk Students</t>
  </si>
  <si>
    <t xml:space="preserve">1.   Construction                                                                                                                                                                                                                                                                                                            </t>
  </si>
  <si>
    <t xml:space="preserve">2.   Gifts                                                                                                                                                                                                                                                                                                                            </t>
  </si>
  <si>
    <t xml:space="preserve">3.   Stipends for Students                                                                                                                                                                                                                                                                                            </t>
  </si>
  <si>
    <t xml:space="preserve">4.   Office Furniture                                                                                                                                                                                                                                                                                                      </t>
  </si>
  <si>
    <t xml:space="preserve">6.   Political or Professional Dues, Memberships, or Contributions                                                                                                                                                                                                    </t>
  </si>
  <si>
    <t xml:space="preserve">7.   Rental of Off-Campus Space                                                                                                                                                                                                                                                                           </t>
  </si>
  <si>
    <t>9.   Indirect Costs (i.e., heat, lights, power or janitorial services)</t>
  </si>
  <si>
    <t xml:space="preserve">10. Unrelated Travel Costs                                                                                                                                                                                                                                                                                </t>
  </si>
  <si>
    <t>11. Vehicles</t>
  </si>
  <si>
    <t xml:space="preserve">12. Clothing       </t>
  </si>
  <si>
    <t>Superintendent/President (Typed name and signature)</t>
  </si>
  <si>
    <r>
      <rPr>
        <b/>
        <sz val="9"/>
        <rFont val="Century Gothic"/>
        <family val="2"/>
      </rPr>
      <t xml:space="preserve">Expenditures Allowed for Credit and Noncredit College/District Match  </t>
    </r>
    <r>
      <rPr>
        <sz val="9"/>
        <rFont val="Century Gothic"/>
        <family val="2"/>
      </rPr>
      <t>(Note: This list is not all inclusive.  You must refer to the SSSP Funding Guidelines for current information).    College/District Match must directly benefit SSSP. Institutions can count expenditures from non-program fund sources for core services and related direct program costs, such as:</t>
    </r>
  </si>
  <si>
    <t>Select District/College</t>
  </si>
  <si>
    <t>In addition, these expenditures must be clearly identified in your program plan.</t>
  </si>
  <si>
    <t>At the bottom of some of the spreadsheets (or the back of the page if printed) are instructions for certain cells. You will be able to enter whole numbers only (no cents).</t>
  </si>
  <si>
    <t>If you need additional rows to complete your data entry in Part II or Part III, use the password to unlock sheet (budget1516). Be sure to lock the sheet when finished.</t>
  </si>
  <si>
    <t>Yellow colored cells allow you to enter a value, either by selecting from a drop down list or typing in the cell.</t>
  </si>
  <si>
    <t>6.   SSSP Research (directly related to the evaluation of  noncredit SSSP services)</t>
  </si>
  <si>
    <t>7.   SSSP Technology (directly related to providing  noncredit SSSP services)</t>
  </si>
  <si>
    <t xml:space="preserve">8.   Other Match Services:  Admissions and Records, Transfer and Articulation Services, Career Services, Institutional Research,  Institutionally Funded Tutoring and Supplemental Instruction Costs for At-Risk Students </t>
  </si>
  <si>
    <t>13. Courses that Generate FTES</t>
  </si>
  <si>
    <t xml:space="preserve">8.   Legal and Audit Expenses                                                                                                                                                                                                                                                                          </t>
  </si>
  <si>
    <t>Report Due By</t>
  </si>
  <si>
    <t>cccsssp@cccco.edu</t>
  </si>
  <si>
    <r>
      <rPr>
        <b/>
        <sz val="13"/>
        <rFont val="Century Gothic"/>
        <family val="2"/>
      </rPr>
      <t>2015-16 Credit Student Success and Support Program (SSSP) Budget Plan</t>
    </r>
    <r>
      <rPr>
        <b/>
        <sz val="12"/>
        <rFont val="Century Gothic"/>
        <family val="2"/>
      </rPr>
      <t xml:space="preserve">
for fiscal reporting period July 1, 2015 - June 30, 2016</t>
    </r>
  </si>
  <si>
    <r>
      <t xml:space="preserve">Submit the Budget Plan with signature page by email no later than </t>
    </r>
    <r>
      <rPr>
        <b/>
        <sz val="11"/>
        <rFont val="Century Gothic"/>
        <family val="2"/>
      </rPr>
      <t>Friday</t>
    </r>
    <r>
      <rPr>
        <b/>
        <sz val="11"/>
        <color indexed="8"/>
        <rFont val="Century Gothic"/>
        <family val="2"/>
      </rPr>
      <t>, October 30, 2015</t>
    </r>
    <r>
      <rPr>
        <sz val="10"/>
        <rFont val="Century Gothic"/>
        <family val="2"/>
      </rPr>
      <t xml:space="preserve">.
</t>
    </r>
    <r>
      <rPr>
        <b/>
        <sz val="10"/>
        <rFont val="Century Gothic"/>
        <family val="2"/>
      </rPr>
      <t xml:space="preserve">Email to: </t>
    </r>
    <r>
      <rPr>
        <sz val="10"/>
        <rFont val="Century Gothic"/>
        <family val="2"/>
      </rPr>
      <t xml:space="preserve">cccsssp@cccco.edu
</t>
    </r>
    <r>
      <rPr>
        <b/>
        <sz val="10"/>
        <rFont val="Century Gothic"/>
        <family val="2"/>
      </rPr>
      <t>and</t>
    </r>
    <r>
      <rPr>
        <sz val="10"/>
        <rFont val="Century Gothic"/>
        <family val="2"/>
      </rPr>
      <t xml:space="preserve">
</t>
    </r>
    <r>
      <rPr>
        <b/>
        <sz val="10"/>
        <color indexed="8"/>
        <rFont val="Century Gothic"/>
        <family val="2"/>
      </rPr>
      <t>Mail signature page with original signatures (postmarked by October 30, 2015) to:</t>
    </r>
    <r>
      <rPr>
        <b/>
        <sz val="11"/>
        <color indexed="8"/>
        <rFont val="Century Gothic"/>
        <family val="2"/>
      </rPr>
      <t xml:space="preserve">
</t>
    </r>
    <r>
      <rPr>
        <sz val="10"/>
        <color indexed="8"/>
        <rFont val="Century Gothic"/>
        <family val="2"/>
      </rPr>
      <t>Patty Falero</t>
    </r>
    <r>
      <rPr>
        <sz val="11"/>
        <color indexed="8"/>
        <rFont val="Century Gothic"/>
        <family val="2"/>
      </rPr>
      <t>,</t>
    </r>
    <r>
      <rPr>
        <sz val="10"/>
        <rFont val="Century Gothic"/>
        <family val="2"/>
      </rPr>
      <t xml:space="preserve"> Student Services and Special Programs Division</t>
    </r>
    <r>
      <rPr>
        <sz val="10"/>
        <color indexed="8"/>
        <rFont val="Century Gothic"/>
        <family val="2"/>
      </rPr>
      <t xml:space="preserve">
California Community Colleges Chancellor's Office
1102 Q Street, Suite 4554
Sacramento, CA  95811-6539</t>
    </r>
    <r>
      <rPr>
        <sz val="10"/>
        <rFont val="Century Gothic"/>
        <family val="2"/>
      </rPr>
      <t xml:space="preserve">
For assis</t>
    </r>
    <r>
      <rPr>
        <sz val="10"/>
        <color indexed="8"/>
        <rFont val="Century Gothic"/>
        <family val="2"/>
      </rPr>
      <t xml:space="preserve">tance in completing this report, you may contact:
Mia Keeley - mkeeley@cccco.edu - (916) 323-5953. 
</t>
    </r>
  </si>
  <si>
    <t>Part II: Planned Credit SSSP Expenditures</t>
  </si>
  <si>
    <r>
      <t xml:space="preserve">Show expenditures from your Credit SSSP allocation as well as district contribution in accordance with the </t>
    </r>
    <r>
      <rPr>
        <b/>
        <sz val="10"/>
        <color indexed="8"/>
        <rFont val="Century Gothic"/>
        <family val="2"/>
      </rPr>
      <t/>
    </r>
  </si>
  <si>
    <t xml:space="preserve">2015-16 Credit SSSP Allocation </t>
  </si>
  <si>
    <t>Total 2015-16 Planned Expenditures in Credit SSSP</t>
  </si>
  <si>
    <t xml:space="preserve">                                       Part II: Planned  Credit SSSP Expenditures</t>
  </si>
  <si>
    <r>
      <t>1:1.3 Calculated required match for C</t>
    </r>
    <r>
      <rPr>
        <sz val="10"/>
        <color indexed="8"/>
        <rFont val="Century Gothic"/>
        <family val="2"/>
      </rPr>
      <t>redit</t>
    </r>
    <r>
      <rPr>
        <b/>
        <sz val="10"/>
        <color indexed="8"/>
        <rFont val="Century Gothic"/>
        <family val="2"/>
      </rPr>
      <t xml:space="preserve">  </t>
    </r>
  </si>
  <si>
    <t>Total Planned Expenditures in Credit SSSP</t>
  </si>
  <si>
    <t>Balance of 2015-16 Credit SSSP Allocation</t>
  </si>
  <si>
    <t>2015-16 Credit Student Success and Support Program Budget Plan</t>
  </si>
  <si>
    <r>
      <rPr>
        <b/>
        <u/>
        <sz val="10"/>
        <rFont val="Century Gothic"/>
        <family val="2"/>
      </rPr>
      <t xml:space="preserve">Planned expenditures in the Credit Student Success and Support Program: </t>
    </r>
    <r>
      <rPr>
        <sz val="10"/>
        <rFont val="Century Gothic"/>
        <family val="2"/>
      </rPr>
      <t xml:space="preserve"> This Budget Plan must be completed at the college level.  In addition, these planned expenditures must be clearly identified in the Credit SSSP Plan.</t>
    </r>
  </si>
  <si>
    <t>Enter your college's 2015-16 Credit SSSP Allocation.</t>
  </si>
  <si>
    <t>This cell will populate once the Part II: Planned Credit SSSP Expenditures section has been completed.</t>
  </si>
  <si>
    <t>This cell will display your calculated required District Match for your Credit program.</t>
  </si>
  <si>
    <t>This cell is the sum of:  Part II: Planned Credit SSSP Expenditures and Part III: Planned District Match.</t>
  </si>
  <si>
    <t>This cell is the sum of:  2015-16 Credit SSSP Allocation minus Part II: Planned Credit SSSP Expenditures.</t>
  </si>
  <si>
    <t>If all of the 2015-16 Credit SSSP Allocation has been accounted for on this plan, then the balance should be zero.</t>
  </si>
  <si>
    <t xml:space="preserve">Part II: Planned  Credit SSSP Expenditures </t>
  </si>
  <si>
    <t>Report planned expenditures of the Credit SSSP allocation by object code as defined by the California Community Colleges Budget and Accounting Manual.  Although they appear in the Manual, not all expenditures listed are appropriate for Credit SSSP purposes.  Refer to instructions below.  Please refer to the SSSP Funding Guidelines for more information.</t>
  </si>
  <si>
    <t xml:space="preserve">Total Planned Expenditures cannot exceed the 2015-16 Credit SSSP Allocation     </t>
  </si>
  <si>
    <t xml:space="preserve">2015-16 Credit Student Success and Support Program Budget Plan
</t>
  </si>
  <si>
    <t>Report planned expenditures of district funds by object code as defined by the California Community Colleges Budget and Accounting Manual.   Although they appear in the manual, not all expenditures listed are appropriate for Credit SSSP purposes.  Refer to instructions below.  Please refer to the SSSP Funding Guidelines for more information.  Additional instructions are below.</t>
  </si>
  <si>
    <t>Credit SSSP Research</t>
  </si>
  <si>
    <t>Credit SSSP Technology</t>
  </si>
  <si>
    <r>
      <t>* Coordination</t>
    </r>
    <r>
      <rPr>
        <sz val="9"/>
        <rFont val="Century Gothic"/>
        <family val="2"/>
      </rPr>
      <t xml:space="preserve"> - This includes time spent by the Credit SSSP Coordinator who has direct responsibility for coordinating the college’s credit SSSP services, developing and monitoring the program plan and budget, reviewing MIS data submissions to ensure accuracy and completing required program reports and staff who work directly in the program providing these coordination activities.  The portion of the Credit SSSP Coordinator and staff salaries and benefits that are dedicated to providing core services should be reported under the appropriate core services column.
</t>
    </r>
    <r>
      <rPr>
        <b/>
        <sz val="9"/>
        <rFont val="Century Gothic"/>
        <family val="2"/>
      </rPr>
      <t>** Other Match</t>
    </r>
    <r>
      <rPr>
        <sz val="9"/>
        <rFont val="Century Gothic"/>
        <family val="2"/>
      </rPr>
      <t xml:space="preserve"> - Admissions and Records, Transfer and Articulation Services, Career Services, Institutional Research, Institutionally Funded Tutoring and Supplemental Instruction Costs for At-Risk Students. (Note: Be sure these expenditures are not double-counted for the Noncredit SSSP match).</t>
    </r>
  </si>
  <si>
    <r>
      <rPr>
        <b/>
        <sz val="9"/>
        <rFont val="Century Gothic"/>
        <family val="2"/>
      </rPr>
      <t xml:space="preserve">Expenditures Disallowed for Credit and Noncredit College/District Match </t>
    </r>
    <r>
      <rPr>
        <sz val="9"/>
        <rFont val="Century Gothic"/>
        <family val="2"/>
      </rPr>
      <t xml:space="preserve"> (Note: This list is not all inclusive.  You must refer to the SSSP Funding Guidelines for current information).    Other than the services listed above, district funds cannot be used as a match to fund expenses not allowed by SSSP funds, such as:</t>
    </r>
  </si>
  <si>
    <t xml:space="preserve">5.   Other Staff Salaries and Benefits (positions that do not support the core services described in the college’s approved Credit SSSP Plan) </t>
  </si>
  <si>
    <t>9. Beverages and Food for Credit SSSP Functions</t>
  </si>
  <si>
    <r>
      <rPr>
        <b/>
        <sz val="10"/>
        <rFont val="Century Gothic"/>
        <family val="2"/>
      </rPr>
      <t xml:space="preserve">Expenditures Allowed and Disallowed with Credit and Noncredit SSSP Allocation.  
</t>
    </r>
    <r>
      <rPr>
        <sz val="10"/>
        <rFont val="Century Gothic"/>
        <family val="2"/>
      </rPr>
      <t xml:space="preserve">(a) Colleges may only expend their SSSP allocation funds to support and meet the costs of the core services described in title 5, sections 51020-25 and in accordance with the objectives and activities identified in the college’s approved credit SSSP plan per title 5, section 55510. 
(b) The noncredit program requires a minimum of ninety percent (90%) of the noncredit allocation be expended on core services to students.
(c) Requests for permission to spend noncredit SSSP funds for equipment, materials or services </t>
    </r>
    <r>
      <rPr>
        <u/>
        <sz val="10"/>
        <rFont val="Century Gothic"/>
        <family val="2"/>
      </rPr>
      <t>not</t>
    </r>
    <r>
      <rPr>
        <sz val="10"/>
        <rFont val="Century Gothic"/>
        <family val="2"/>
      </rPr>
      <t xml:space="preserve"> listed in the college’s approved credit SSSP plan should be approved by the CSSO/Supervising Administrator and appropriate Credit SSSP Coordinator prior to transmittal to the Chancellor’s Office for approval.
</t>
    </r>
    <r>
      <rPr>
        <b/>
        <sz val="10"/>
        <rFont val="Century Gothic"/>
        <family val="2"/>
      </rPr>
      <t xml:space="preserve">Expenditures </t>
    </r>
    <r>
      <rPr>
        <b/>
        <i/>
        <u/>
        <sz val="10"/>
        <rFont val="Century Gothic"/>
        <family val="2"/>
      </rPr>
      <t>not</t>
    </r>
    <r>
      <rPr>
        <b/>
        <sz val="10"/>
        <rFont val="Century Gothic"/>
        <family val="2"/>
      </rPr>
      <t xml:space="preserve"> allowed: (Note: This list is not all inclusive. You must refer to the SSSP Funding Guidelines for current information.) </t>
    </r>
    <r>
      <rPr>
        <sz val="10"/>
        <rFont val="Century Gothic"/>
        <family val="2"/>
      </rPr>
      <t xml:space="preserve">
1.   Construction                                                                                                                                                                                                                                                                                                           2.   Gifts                                                                                                                                                                                                                                                                                                                               3.   Stipends for Students                                                                                                                                                                                                                                                                                            4.   Office Furniture                                                                                                                                                                                                                                                                                                                    5.   Other Staff Salaries and Benefits (positions that do not support the core services described in the college’s approved Credit SSSP Plan.)
6.   Political or Professional Dues, Memberships, or Contributions                                                                                                                                                                                                                7.   Rental of Off-Campus Space                                                                                                                                                                                                                                                                                         8.   Legal and Audit Expenses                                                                                                                                                                                                                                                                                                       9.   Indirect Costs (i.e., heat, lights, power or janitorial services)
10. Unrelated Travel Costs                                                                                                                                                                                                                                                                                                     11. Vehicles                                                                                                                                                                                                                                                                              12. Clothing                                                                                                                                                                                                                                                                                                                         
13. Courses that generate FTES                                                                                                                                                                                                                                                                                                                                                                       
14. Admissions and Records, unless directly related to the delivery of SSSP services                                                                                                                                                                                                                                                                                     15. Institutional Research, that is not directly related to the provision or evaluation of SSSP services </t>
    </r>
    <r>
      <rPr>
        <i/>
        <sz val="10"/>
        <rFont val="Century Gothic"/>
        <family val="2"/>
      </rPr>
      <t/>
    </r>
  </si>
  <si>
    <r>
      <t>1:1.3 Calculated required district match for</t>
    </r>
    <r>
      <rPr>
        <b/>
        <sz val="10"/>
        <rFont val="Century Gothic"/>
        <family val="2"/>
      </rPr>
      <t xml:space="preserve"> </t>
    </r>
    <r>
      <rPr>
        <sz val="10"/>
        <rFont val="Century Gothic"/>
        <family val="2"/>
      </rPr>
      <t>Credit</t>
    </r>
  </si>
  <si>
    <t xml:space="preserve">The undersigned certify that the the 2015-16 Credit SSSP allocation will be expended in accordance with the provisions outlined in title 5,  sections 51020-25,  in accordance with the objectives and activities identified in the college’s 2015-16 Credit Student Success and Support Progam Plan per title 5, section 55510 and the SSSP Funding Guidelines. 
 </t>
  </si>
  <si>
    <t>College Credit SSSP Director/Coordinator (Typed name and signature)</t>
  </si>
  <si>
    <t>Credit SSSP Supervising Administrator or CSSO (Typed name and signature)</t>
  </si>
  <si>
    <r>
      <t>* Coordination/SSSP Research</t>
    </r>
    <r>
      <rPr>
        <sz val="10"/>
        <rFont val="Century Gothic"/>
        <family val="2"/>
      </rPr>
      <t xml:space="preserve"> - This includes time spent by the Credit SSSP Coordinator who has direct responsibility for coordinating core Credit SSSP services, developing and monitoring the program plan and budget, reviewing MIS data submissions to ensure accuracy and completing required program reports and staff who work directly in the program providing these coordination activities.  The portion of the Credit SSSP Coordinator, staff salaries and benefits that are dedicated to providing core services should be reported under the appropriate core services column. Include SSSP funds spent on Research directly related to Credit SSSP.</t>
    </r>
  </si>
  <si>
    <t>SSSP Research/ Coordination *
 (see below)</t>
  </si>
  <si>
    <t>Counselors</t>
  </si>
  <si>
    <t>Dean</t>
  </si>
  <si>
    <t>Office Asst</t>
  </si>
  <si>
    <t>Technical Data Specialist</t>
  </si>
  <si>
    <t>Outreach Specialist</t>
  </si>
  <si>
    <t>Admissions &amp; Registrar Tech</t>
  </si>
  <si>
    <t>Studnt Serv Asst II</t>
  </si>
  <si>
    <t>Infor Tech Supp Spec II</t>
  </si>
  <si>
    <t>Student Workers</t>
  </si>
  <si>
    <t>Professional Experts</t>
  </si>
  <si>
    <t>Studt Serv Asst II</t>
  </si>
  <si>
    <t>Counseling Asst</t>
  </si>
  <si>
    <t>Admission &amp; Registrar Tech</t>
  </si>
  <si>
    <t>Office Supplies</t>
  </si>
  <si>
    <t>General Supplies</t>
  </si>
  <si>
    <t>Faculty Travel</t>
  </si>
  <si>
    <t>Employee Travel</t>
  </si>
  <si>
    <t>Mileage</t>
  </si>
  <si>
    <t>Printing/duplicating</t>
  </si>
  <si>
    <t>Contracts/ Transportation</t>
  </si>
  <si>
    <t>Software maintenance</t>
  </si>
  <si>
    <t>Equipment &lt; 1000</t>
  </si>
  <si>
    <t>Equipment &gt; 1000</t>
  </si>
  <si>
    <t>Couseling Asst</t>
  </si>
  <si>
    <t>Admissions &amp; Records</t>
  </si>
  <si>
    <t>Matriculation Specialist II</t>
  </si>
  <si>
    <t>Stdt Success &amp; Sppt Svcs Supvsr</t>
  </si>
  <si>
    <t>IT Support Spec DAC</t>
  </si>
  <si>
    <t>IT Specialist DAC</t>
  </si>
  <si>
    <t>Instructors</t>
  </si>
  <si>
    <t>Learning Resource Supervr</t>
  </si>
  <si>
    <t>Student Activities Director</t>
  </si>
  <si>
    <t>Instructional Data Specialists</t>
  </si>
  <si>
    <t>Executive VP</t>
  </si>
  <si>
    <t>Information Tech Supp Spec II</t>
  </si>
  <si>
    <t>Director of Collge Info Tech</t>
  </si>
  <si>
    <t>office supplies</t>
  </si>
  <si>
    <t>Travel</t>
  </si>
  <si>
    <t>Printing/Duplicating</t>
  </si>
  <si>
    <t>Software Maintenance</t>
  </si>
  <si>
    <t>Equipment</t>
  </si>
  <si>
    <t>Job Placement Specialist</t>
  </si>
  <si>
    <t>Tutors</t>
  </si>
  <si>
    <t>Dave Keebler</t>
  </si>
  <si>
    <t>Luis Sanchez</t>
  </si>
  <si>
    <t>lsanchez@vcccd.edu</t>
  </si>
  <si>
    <t>dkeebler@vcccd.edu</t>
  </si>
  <si>
    <t>Administrative asst</t>
  </si>
  <si>
    <t>Dr. Lori Bennett</t>
  </si>
  <si>
    <t>lbennett@vcccd.edu</t>
  </si>
  <si>
    <t>Matriculation Specialist II (veterans center)</t>
  </si>
  <si>
    <t>Counselor Assts</t>
  </si>
  <si>
    <t>Admin Assts</t>
  </si>
  <si>
    <t>Orientation Facilitators</t>
  </si>
  <si>
    <t>student workers</t>
  </si>
  <si>
    <t>Institutional Research</t>
  </si>
  <si>
    <t>Information Tech Supp Spec III</t>
  </si>
  <si>
    <t>DAC IT: Sr. Programmer Analyst (Rose)</t>
  </si>
  <si>
    <t>DAC IT: Sr. Programmer Analyst (vacant)</t>
  </si>
  <si>
    <t>DAC IT: #5641: ThoughtWright LLC - Grades First</t>
  </si>
  <si>
    <t>DAC IT: #5641: Ellucian - DegreeWorks</t>
  </si>
  <si>
    <t>DAC IT: #5641 Ellucian - Banner Student module (50%)</t>
  </si>
  <si>
    <t>DAC IT: #5641 Ellucian - Luminis module (40%)</t>
  </si>
  <si>
    <t>DAC IT: #5130: Strata Information Group - DegreeWorks consulting</t>
  </si>
  <si>
    <t>DAC IT: #5130: Strata Information Group - Ellucian &amp; 3SP support</t>
  </si>
  <si>
    <t>DAC IT: #5641, 5130: Dublabs - Mobile App for Students (25%) + Upgrade</t>
  </si>
  <si>
    <t>DAC IT: #5641: Oracle Database for Banner, Portal, DegreeWorks</t>
  </si>
  <si>
    <t>Research Analyst</t>
  </si>
  <si>
    <t>Deans</t>
  </si>
  <si>
    <t>Contract Transportation</t>
  </si>
  <si>
    <t>Patricia Ewins</t>
  </si>
  <si>
    <t>pewins@vcccd.edu</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</si>
</sst>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409]mmmm\ d\,\ yyyy;@"/>
    <numFmt numFmtId="166" formatCode="_(&quot;$&quot;* #,##0_);_(&quot;$&quot;* \(#,##0\);_(&quot;$&quot;* &quot;-&quot;??_);_(@_)"/>
    <numFmt numFmtId="167" formatCode="[&lt;=9999999]###\-####;\(###\)\ ###\-####"/>
    <numFmt numFmtId="168" formatCode="_(* #,##0_);_(* \(#,##0\);_(* &quot;-&quot;??_);_(@_)"/>
    <numFmt numFmtId="169" formatCode="#,##0;[Red]#,##0"/>
  </numFmts>
  <fonts count="54" x14ac:knownFonts="1">
    <font>
      <sz val="10"/>
      <name val="Arial"/>
    </font>
    <font>
      <sz val="10"/>
      <name val="Arial"/>
      <family val="2"/>
    </font>
    <font>
      <sz val="10"/>
      <name val="Arial"/>
      <family val="2"/>
    </font>
    <font>
      <u/>
      <sz val="10"/>
      <color indexed="12"/>
      <name val="Arial"/>
      <family val="2"/>
    </font>
    <font>
      <sz val="8"/>
      <name val="Arial"/>
      <family val="2"/>
    </font>
    <font>
      <b/>
      <i/>
      <sz val="10"/>
      <name val="Arial"/>
      <family val="2"/>
    </font>
    <font>
      <b/>
      <sz val="10"/>
      <name val="Arial"/>
      <family val="2"/>
    </font>
    <font>
      <sz val="10"/>
      <name val="Courier"/>
      <family val="3"/>
    </font>
    <font>
      <b/>
      <sz val="12"/>
      <name val="Century Gothic"/>
      <family val="2"/>
    </font>
    <font>
      <sz val="12"/>
      <name val="Century Gothic"/>
      <family val="2"/>
    </font>
    <font>
      <sz val="10"/>
      <name val="Century Gothic"/>
      <family val="2"/>
    </font>
    <font>
      <b/>
      <sz val="10"/>
      <name val="Century Gothic"/>
      <family val="2"/>
    </font>
    <font>
      <b/>
      <sz val="11"/>
      <color indexed="8"/>
      <name val="Century Gothic"/>
      <family val="2"/>
    </font>
    <font>
      <sz val="11"/>
      <color indexed="8"/>
      <name val="Century Gothic"/>
      <family val="2"/>
    </font>
    <font>
      <sz val="10"/>
      <color indexed="8"/>
      <name val="Century Gothic"/>
      <family val="2"/>
    </font>
    <font>
      <sz val="11"/>
      <name val="Century Gothic"/>
      <family val="2"/>
    </font>
    <font>
      <b/>
      <sz val="11"/>
      <name val="Century Gothic"/>
      <family val="2"/>
    </font>
    <font>
      <sz val="9"/>
      <name val="Century Gothic"/>
      <family val="2"/>
    </font>
    <font>
      <b/>
      <sz val="9"/>
      <name val="Century Gothic"/>
      <family val="2"/>
    </font>
    <font>
      <b/>
      <u/>
      <sz val="10"/>
      <name val="Century Gothic"/>
      <family val="2"/>
    </font>
    <font>
      <i/>
      <sz val="10"/>
      <name val="Century Gothic"/>
      <family val="2"/>
    </font>
    <font>
      <sz val="8"/>
      <name val="Century Gothic"/>
      <family val="2"/>
    </font>
    <font>
      <b/>
      <sz val="10"/>
      <color indexed="8"/>
      <name val="Century Gothic"/>
      <family val="2"/>
    </font>
    <font>
      <b/>
      <sz val="13"/>
      <name val="Century Gothic"/>
      <family val="2"/>
    </font>
    <font>
      <b/>
      <u/>
      <sz val="11"/>
      <name val="Century Gothic"/>
      <family val="2"/>
    </font>
    <font>
      <b/>
      <sz val="8"/>
      <name val="Century Gothic"/>
      <family val="2"/>
    </font>
    <font>
      <b/>
      <sz val="6"/>
      <name val="Century Gothic"/>
      <family val="2"/>
    </font>
    <font>
      <sz val="9"/>
      <color indexed="81"/>
      <name val="Tahoma"/>
      <family val="2"/>
    </font>
    <font>
      <b/>
      <sz val="9"/>
      <color indexed="81"/>
      <name val="Tahoma"/>
      <family val="2"/>
    </font>
    <font>
      <sz val="11"/>
      <color indexed="8"/>
      <name val="Calibri"/>
      <family val="2"/>
    </font>
    <font>
      <b/>
      <sz val="11"/>
      <color indexed="8"/>
      <name val="Calibri"/>
      <family val="2"/>
    </font>
    <font>
      <b/>
      <sz val="11"/>
      <name val="Calibri"/>
      <family val="2"/>
    </font>
    <font>
      <sz val="11"/>
      <name val="Calibri"/>
      <family val="2"/>
    </font>
    <font>
      <u/>
      <sz val="10"/>
      <color indexed="12"/>
      <name val="Century Gothic"/>
      <family val="2"/>
    </font>
    <font>
      <u/>
      <sz val="10"/>
      <name val="Century Gothic"/>
      <family val="2"/>
    </font>
    <font>
      <b/>
      <u/>
      <sz val="12"/>
      <color indexed="12"/>
      <name val="Century Gothic"/>
      <family val="2"/>
    </font>
    <font>
      <b/>
      <i/>
      <u/>
      <sz val="10"/>
      <name val="Century Gothic"/>
      <family val="2"/>
    </font>
    <font>
      <sz val="11"/>
      <color theme="1"/>
      <name val="Calibri"/>
      <family val="2"/>
      <scheme val="minor"/>
    </font>
    <font>
      <sz val="11"/>
      <color theme="1"/>
      <name val="Arial"/>
      <family val="2"/>
    </font>
    <font>
      <b/>
      <sz val="11"/>
      <color theme="1"/>
      <name val="Calibri"/>
      <family val="2"/>
      <scheme val="minor"/>
    </font>
    <font>
      <sz val="12"/>
      <color theme="1"/>
      <name val="Century Gothic"/>
      <family val="2"/>
    </font>
    <font>
      <sz val="11"/>
      <color theme="1"/>
      <name val="Century Gothic"/>
      <family val="2"/>
    </font>
    <font>
      <b/>
      <sz val="18"/>
      <color theme="1"/>
      <name val="Century Gothic"/>
      <family val="2"/>
    </font>
    <font>
      <b/>
      <sz val="12"/>
      <color theme="1"/>
      <name val="Century Gothic"/>
      <family val="2"/>
    </font>
    <font>
      <b/>
      <sz val="11"/>
      <color theme="1"/>
      <name val="Century Gothic"/>
      <family val="2"/>
    </font>
    <font>
      <b/>
      <sz val="20"/>
      <color theme="1"/>
      <name val="Century Gothic"/>
      <family val="2"/>
    </font>
    <font>
      <b/>
      <sz val="11"/>
      <name val="Calibri"/>
      <family val="2"/>
      <scheme val="minor"/>
    </font>
    <font>
      <sz val="11"/>
      <name val="Calibri"/>
      <family val="2"/>
      <scheme val="minor"/>
    </font>
    <font>
      <sz val="10"/>
      <color theme="1"/>
      <name val="Century Gothic"/>
      <family val="2"/>
    </font>
    <font>
      <b/>
      <sz val="16"/>
      <color theme="1"/>
      <name val="Calibri"/>
      <family val="2"/>
      <scheme val="minor"/>
    </font>
    <font>
      <b/>
      <sz val="14"/>
      <color theme="1"/>
      <name val="Calibri"/>
      <family val="2"/>
      <scheme val="minor"/>
    </font>
    <font>
      <u/>
      <sz val="11"/>
      <color theme="1"/>
      <name val="Calibri"/>
      <family val="2"/>
      <scheme val="minor"/>
    </font>
    <font>
      <sz val="8"/>
      <color rgb="FF000000"/>
      <name val="Tahoma"/>
      <family val="2"/>
    </font>
    <font>
      <sz val="10"/>
      <color rgb="FFFF0000"/>
      <name val="Century Gothic"/>
      <family val="2"/>
    </font>
  </fonts>
  <fills count="9">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tint="-0.249977111117893"/>
        <bgColor indexed="64"/>
      </patternFill>
    </fill>
    <fill>
      <patternFill patternType="solid">
        <fgColor theme="4" tint="0.79998168889431442"/>
        <bgColor indexed="64"/>
      </patternFill>
    </fill>
  </fills>
  <borders count="30">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dotted">
        <color indexed="64"/>
      </left>
      <right style="dotted">
        <color indexed="64"/>
      </right>
      <top style="dotted">
        <color indexed="64"/>
      </top>
      <bottom style="dotted">
        <color indexed="64"/>
      </bottom>
      <diagonal/>
    </border>
    <border>
      <left style="thin">
        <color indexed="64"/>
      </left>
      <right/>
      <top/>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thin">
        <color indexed="64"/>
      </right>
      <top/>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diagonal/>
    </border>
    <border>
      <left/>
      <right style="thin">
        <color indexed="64"/>
      </right>
      <top/>
      <bottom style="thin">
        <color indexed="64"/>
      </bottom>
      <diagonal/>
    </border>
  </borders>
  <cellStyleXfs count="17">
    <xf numFmtId="0" fontId="0" fillId="0" borderId="0"/>
    <xf numFmtId="43" fontId="2" fillId="0" borderId="0" applyFont="0" applyFill="0" applyBorder="0" applyAlignment="0" applyProtection="0"/>
    <xf numFmtId="43" fontId="29" fillId="0" borderId="0" applyFont="0" applyFill="0" applyBorder="0" applyAlignment="0" applyProtection="0"/>
    <xf numFmtId="44" fontId="1" fillId="0" borderId="0" applyFont="0" applyFill="0" applyBorder="0" applyAlignment="0" applyProtection="0"/>
    <xf numFmtId="44" fontId="37" fillId="0" borderId="0" applyFont="0" applyFill="0" applyBorder="0" applyAlignment="0" applyProtection="0"/>
    <xf numFmtId="0" fontId="3" fillId="0" borderId="0" applyNumberFormat="0" applyFill="0" applyBorder="0" applyAlignment="0" applyProtection="0">
      <alignment vertical="top"/>
      <protection locked="0"/>
    </xf>
    <xf numFmtId="0" fontId="2" fillId="0" borderId="0"/>
    <xf numFmtId="0" fontId="38" fillId="0" borderId="0"/>
    <xf numFmtId="0" fontId="2" fillId="0" borderId="0"/>
    <xf numFmtId="0" fontId="37" fillId="0" borderId="0"/>
    <xf numFmtId="37" fontId="7" fillId="0" borderId="0"/>
    <xf numFmtId="37" fontId="7" fillId="0" borderId="0"/>
    <xf numFmtId="37" fontId="7" fillId="0" borderId="0"/>
    <xf numFmtId="37" fontId="7" fillId="0" borderId="0"/>
    <xf numFmtId="37" fontId="7" fillId="0" borderId="0"/>
    <xf numFmtId="37" fontId="7" fillId="0" borderId="0"/>
    <xf numFmtId="9" fontId="1" fillId="0" borderId="0" applyFont="0" applyFill="0" applyBorder="0" applyAlignment="0" applyProtection="0"/>
  </cellStyleXfs>
  <cellXfs count="393">
    <xf numFmtId="0" fontId="0" fillId="0" borderId="0" xfId="0"/>
    <xf numFmtId="37" fontId="6" fillId="0" borderId="0" xfId="12" applyFont="1" applyFill="1" applyBorder="1" applyAlignment="1">
      <alignment horizontal="center"/>
    </xf>
    <xf numFmtId="37" fontId="6" fillId="0" borderId="0" xfId="11" applyFont="1" applyFill="1" applyBorder="1" applyAlignment="1" applyProtection="1">
      <alignment horizontal="center" wrapText="1"/>
    </xf>
    <xf numFmtId="0" fontId="38" fillId="0" borderId="0" xfId="7"/>
    <xf numFmtId="37" fontId="5" fillId="0" borderId="0" xfId="12" applyFont="1" applyFill="1" applyBorder="1"/>
    <xf numFmtId="37" fontId="2" fillId="0" borderId="0" xfId="12" applyFont="1" applyFill="1" applyBorder="1" applyAlignment="1" applyProtection="1">
      <alignment horizontal="left"/>
    </xf>
    <xf numFmtId="37" fontId="5" fillId="0" borderId="0" xfId="11" applyFont="1" applyFill="1" applyBorder="1" applyAlignment="1" applyProtection="1">
      <alignment horizontal="left" wrapText="1"/>
    </xf>
    <xf numFmtId="37" fontId="2" fillId="0" borderId="0" xfId="12" quotePrefix="1" applyFont="1" applyFill="1" applyBorder="1" applyAlignment="1" applyProtection="1">
      <alignment horizontal="left"/>
    </xf>
    <xf numFmtId="37" fontId="2" fillId="0" borderId="0" xfId="10" applyFont="1" applyFill="1" applyBorder="1" applyAlignment="1" applyProtection="1">
      <alignment horizontal="left"/>
    </xf>
    <xf numFmtId="37" fontId="2" fillId="0" borderId="0" xfId="15" applyFont="1" applyFill="1" applyBorder="1"/>
    <xf numFmtId="0" fontId="38" fillId="0" borderId="0" xfId="7" applyFont="1"/>
    <xf numFmtId="37" fontId="2" fillId="0" borderId="0" xfId="15" applyFont="1" applyFill="1" applyBorder="1" applyAlignment="1" applyProtection="1">
      <alignment horizontal="left"/>
    </xf>
    <xf numFmtId="37" fontId="2" fillId="0" borderId="0" xfId="13" applyFont="1" applyFill="1" applyBorder="1" applyAlignment="1" applyProtection="1">
      <alignment horizontal="left"/>
    </xf>
    <xf numFmtId="37" fontId="2" fillId="0" borderId="0" xfId="14" applyFont="1" applyFill="1" applyBorder="1" applyAlignment="1" applyProtection="1">
      <alignment horizontal="left"/>
    </xf>
    <xf numFmtId="37" fontId="2" fillId="0" borderId="0" xfId="12" applyFont="1" applyFill="1" applyBorder="1"/>
    <xf numFmtId="37" fontId="2" fillId="0" borderId="0" xfId="12" applyFont="1" applyFill="1" applyBorder="1" applyAlignment="1" applyProtection="1">
      <alignment horizontal="center"/>
    </xf>
    <xf numFmtId="37" fontId="2" fillId="0" borderId="0" xfId="12" applyFont="1" applyFill="1" applyBorder="1" applyProtection="1"/>
    <xf numFmtId="0" fontId="40" fillId="0" borderId="1" xfId="7" applyFont="1" applyBorder="1" applyAlignment="1">
      <alignment horizontal="center"/>
    </xf>
    <xf numFmtId="0" fontId="41" fillId="0" borderId="2" xfId="7" applyFont="1" applyBorder="1"/>
    <xf numFmtId="0" fontId="41" fillId="0" borderId="3" xfId="7" applyFont="1" applyBorder="1"/>
    <xf numFmtId="0" fontId="41" fillId="0" borderId="0" xfId="7" applyFont="1"/>
    <xf numFmtId="0" fontId="42" fillId="0" borderId="4" xfId="7" applyFont="1" applyBorder="1" applyAlignment="1"/>
    <xf numFmtId="0" fontId="42" fillId="0" borderId="0" xfId="7" applyFont="1" applyBorder="1" applyAlignment="1"/>
    <xf numFmtId="0" fontId="42" fillId="0" borderId="5" xfId="7" applyFont="1" applyBorder="1" applyAlignment="1"/>
    <xf numFmtId="0" fontId="41" fillId="0" borderId="0" xfId="7" applyFont="1" applyBorder="1"/>
    <xf numFmtId="0" fontId="41" fillId="0" borderId="5" xfId="7" applyFont="1" applyBorder="1"/>
    <xf numFmtId="0" fontId="42" fillId="0" borderId="4" xfId="7" applyFont="1" applyFill="1" applyBorder="1" applyAlignment="1">
      <alignment vertical="center"/>
    </xf>
    <xf numFmtId="0" fontId="42" fillId="0" borderId="5" xfId="7" applyFont="1" applyFill="1" applyBorder="1" applyAlignment="1">
      <alignment vertical="center"/>
    </xf>
    <xf numFmtId="0" fontId="41" fillId="0" borderId="0" xfId="7" applyFont="1" applyAlignment="1">
      <alignment vertical="center"/>
    </xf>
    <xf numFmtId="0" fontId="42" fillId="0" borderId="0" xfId="7" applyFont="1" applyFill="1" applyBorder="1" applyAlignment="1">
      <alignment horizontal="center" vertical="center"/>
    </xf>
    <xf numFmtId="0" fontId="41" fillId="0" borderId="0" xfId="7" applyFont="1" applyFill="1" applyAlignment="1">
      <alignment vertical="center"/>
    </xf>
    <xf numFmtId="0" fontId="43" fillId="0" borderId="4" xfId="7" applyFont="1" applyBorder="1" applyAlignment="1">
      <alignment horizontal="center"/>
    </xf>
    <xf numFmtId="0" fontId="41" fillId="0" borderId="4" xfId="7" applyFont="1" applyBorder="1"/>
    <xf numFmtId="0" fontId="41" fillId="0" borderId="0" xfId="7" applyFont="1" applyBorder="1" applyAlignment="1">
      <alignment horizontal="center"/>
    </xf>
    <xf numFmtId="0" fontId="41" fillId="0" borderId="5" xfId="7" applyFont="1" applyBorder="1" applyAlignment="1">
      <alignment horizontal="center"/>
    </xf>
    <xf numFmtId="0" fontId="40" fillId="0" borderId="6" xfId="7" applyFont="1" applyBorder="1" applyAlignment="1">
      <alignment horizontal="left"/>
    </xf>
    <xf numFmtId="0" fontId="41" fillId="0" borderId="7" xfId="7" applyFont="1" applyBorder="1"/>
    <xf numFmtId="0" fontId="41" fillId="0" borderId="8" xfId="7" applyFont="1" applyBorder="1"/>
    <xf numFmtId="0" fontId="8" fillId="0" borderId="0" xfId="0" applyFont="1" applyAlignment="1"/>
    <xf numFmtId="0" fontId="9" fillId="0" borderId="0" xfId="0" applyFont="1" applyAlignment="1">
      <alignment horizontal="right"/>
    </xf>
    <xf numFmtId="0" fontId="10" fillId="0" borderId="0" xfId="0" applyFont="1"/>
    <xf numFmtId="0" fontId="10" fillId="0" borderId="0" xfId="0" applyFont="1" applyAlignment="1">
      <alignment horizontal="left" vertical="top" wrapText="1"/>
    </xf>
    <xf numFmtId="0" fontId="44" fillId="0" borderId="0" xfId="0" applyFont="1"/>
    <xf numFmtId="0" fontId="10" fillId="0" borderId="0" xfId="0" applyFont="1" applyAlignment="1">
      <alignment horizontal="left"/>
    </xf>
    <xf numFmtId="0" fontId="10" fillId="3" borderId="9" xfId="0" applyFont="1" applyFill="1" applyBorder="1"/>
    <xf numFmtId="0" fontId="10" fillId="4" borderId="9" xfId="0" applyFont="1" applyFill="1" applyBorder="1"/>
    <xf numFmtId="0" fontId="10" fillId="5" borderId="9" xfId="0" applyFont="1" applyFill="1" applyBorder="1"/>
    <xf numFmtId="0" fontId="9" fillId="0" borderId="0" xfId="0" applyFont="1" applyFill="1"/>
    <xf numFmtId="0" fontId="9" fillId="0" borderId="0" xfId="0" applyFont="1"/>
    <xf numFmtId="0" fontId="10" fillId="0" borderId="0" xfId="0" applyFont="1" applyBorder="1"/>
    <xf numFmtId="0" fontId="8" fillId="0" borderId="0" xfId="0" applyFont="1" applyBorder="1" applyAlignment="1"/>
    <xf numFmtId="0" fontId="10" fillId="0" borderId="0" xfId="0" applyFont="1" applyBorder="1" applyAlignment="1"/>
    <xf numFmtId="0" fontId="10" fillId="0" borderId="0" xfId="0" applyFont="1" applyFill="1" applyBorder="1"/>
    <xf numFmtId="0" fontId="10" fillId="0" borderId="0" xfId="0" applyFont="1" applyFill="1"/>
    <xf numFmtId="0" fontId="11" fillId="0" borderId="0" xfId="0" applyFont="1" applyBorder="1" applyAlignment="1">
      <alignment horizontal="left" vertical="center"/>
    </xf>
    <xf numFmtId="0" fontId="11" fillId="0" borderId="0" xfId="0" applyFont="1" applyBorder="1" applyAlignment="1"/>
    <xf numFmtId="0" fontId="16" fillId="0" borderId="0" xfId="0" applyFont="1" applyBorder="1" applyProtection="1"/>
    <xf numFmtId="0" fontId="10" fillId="0" borderId="0" xfId="0" applyFont="1" applyBorder="1" applyProtection="1"/>
    <xf numFmtId="0" fontId="11" fillId="0" borderId="0" xfId="0" applyFont="1" applyBorder="1" applyAlignment="1" applyProtection="1">
      <alignment horizontal="left" vertical="top"/>
    </xf>
    <xf numFmtId="0" fontId="8" fillId="0" borderId="0" xfId="0" applyFont="1" applyAlignment="1">
      <alignment horizontal="left" vertical="top" wrapText="1"/>
    </xf>
    <xf numFmtId="0" fontId="16" fillId="0" borderId="0" xfId="0" applyFont="1" applyAlignment="1">
      <alignment vertical="center"/>
    </xf>
    <xf numFmtId="0" fontId="15" fillId="0" borderId="0" xfId="0" applyFont="1"/>
    <xf numFmtId="0" fontId="11" fillId="0" borderId="0" xfId="0" applyFont="1" applyAlignment="1">
      <alignment vertical="center"/>
    </xf>
    <xf numFmtId="0" fontId="11" fillId="0" borderId="0" xfId="0" applyNumberFormat="1" applyFont="1" applyBorder="1" applyAlignment="1">
      <alignment horizontal="left" shrinkToFit="1"/>
    </xf>
    <xf numFmtId="0" fontId="10" fillId="0" borderId="0" xfId="0" applyFont="1" applyAlignment="1">
      <alignment horizontal="right"/>
    </xf>
    <xf numFmtId="0" fontId="11" fillId="0" borderId="0" xfId="0" applyFont="1" applyBorder="1" applyAlignment="1">
      <alignment horizontal="left" shrinkToFit="1"/>
    </xf>
    <xf numFmtId="0" fontId="17" fillId="0" borderId="0" xfId="0" applyFont="1"/>
    <xf numFmtId="0" fontId="11" fillId="0" borderId="9" xfId="0" applyNumberFormat="1" applyFont="1" applyFill="1" applyBorder="1" applyAlignment="1" applyProtection="1">
      <alignment vertical="center"/>
    </xf>
    <xf numFmtId="164" fontId="11" fillId="0" borderId="9" xfId="0" applyNumberFormat="1" applyFont="1" applyFill="1" applyBorder="1" applyAlignment="1" applyProtection="1">
      <alignment horizontal="center" vertical="center" wrapText="1"/>
    </xf>
    <xf numFmtId="164" fontId="10" fillId="0" borderId="9" xfId="0" applyNumberFormat="1" applyFont="1" applyFill="1" applyBorder="1" applyAlignment="1" applyProtection="1">
      <alignment vertical="top"/>
    </xf>
    <xf numFmtId="42" fontId="10" fillId="5" borderId="9" xfId="0" applyNumberFormat="1" applyFont="1" applyFill="1" applyBorder="1" applyAlignment="1">
      <alignment vertical="center" wrapText="1"/>
    </xf>
    <xf numFmtId="0" fontId="10" fillId="0" borderId="10" xfId="0" applyFont="1" applyBorder="1" applyAlignment="1"/>
    <xf numFmtId="0" fontId="11" fillId="0" borderId="0" xfId="0" applyFont="1" applyFill="1" applyBorder="1"/>
    <xf numFmtId="0" fontId="9" fillId="0" borderId="0" xfId="0" applyNumberFormat="1" applyFont="1" applyFill="1" applyBorder="1" applyAlignment="1">
      <alignment shrinkToFit="1"/>
    </xf>
    <xf numFmtId="0" fontId="9" fillId="0" borderId="0" xfId="0" applyFont="1" applyFill="1" applyBorder="1" applyAlignment="1">
      <alignment shrinkToFit="1"/>
    </xf>
    <xf numFmtId="0" fontId="8" fillId="0" borderId="0" xfId="0" applyFont="1"/>
    <xf numFmtId="0" fontId="8" fillId="0" borderId="0" xfId="0" applyFont="1" applyAlignment="1">
      <alignment horizontal="left"/>
    </xf>
    <xf numFmtId="0" fontId="16" fillId="0" borderId="0" xfId="0" applyFont="1" applyBorder="1" applyAlignment="1"/>
    <xf numFmtId="0" fontId="8" fillId="0" borderId="0" xfId="0" applyFont="1" applyAlignment="1">
      <alignment horizontal="left" vertical="top"/>
    </xf>
    <xf numFmtId="0" fontId="10" fillId="0" borderId="0" xfId="0" applyFont="1" applyBorder="1" applyAlignment="1">
      <alignment horizontal="left"/>
    </xf>
    <xf numFmtId="0" fontId="8" fillId="0" borderId="0" xfId="0" applyFont="1" applyAlignment="1">
      <alignment horizontal="right"/>
    </xf>
    <xf numFmtId="0" fontId="9" fillId="0" borderId="0" xfId="0" applyFont="1" applyAlignment="1">
      <alignment horizontal="left"/>
    </xf>
    <xf numFmtId="0" fontId="9" fillId="0" borderId="0" xfId="0" applyFont="1" applyFill="1" applyBorder="1" applyAlignment="1" applyProtection="1">
      <alignment horizontal="left" vertical="top"/>
    </xf>
    <xf numFmtId="0" fontId="9" fillId="0" borderId="0" xfId="0" applyFont="1" applyFill="1" applyAlignment="1">
      <alignment horizontal="left"/>
    </xf>
    <xf numFmtId="0" fontId="10" fillId="0" borderId="0" xfId="0" applyFont="1" applyBorder="1" applyAlignment="1">
      <alignment horizontal="left" vertical="center"/>
    </xf>
    <xf numFmtId="0" fontId="11" fillId="0" borderId="0" xfId="0" applyFont="1" applyBorder="1" applyAlignment="1">
      <alignment horizontal="left"/>
    </xf>
    <xf numFmtId="0" fontId="11" fillId="0" borderId="11" xfId="0" applyFont="1" applyBorder="1" applyAlignment="1">
      <alignment horizontal="left"/>
    </xf>
    <xf numFmtId="164" fontId="11" fillId="0" borderId="0" xfId="0" applyNumberFormat="1" applyFont="1" applyBorder="1" applyAlignment="1">
      <alignment horizontal="left"/>
    </xf>
    <xf numFmtId="0" fontId="10" fillId="0" borderId="0" xfId="0" applyFont="1" applyFill="1" applyBorder="1" applyAlignment="1">
      <alignment horizontal="left" vertical="center"/>
    </xf>
    <xf numFmtId="0" fontId="16" fillId="0" borderId="0" xfId="0" applyFont="1" applyBorder="1" applyAlignment="1">
      <alignment horizontal="left" vertical="center"/>
    </xf>
    <xf numFmtId="0" fontId="16" fillId="0" borderId="0" xfId="0" applyFont="1" applyFill="1" applyBorder="1" applyAlignment="1">
      <alignment horizontal="left" vertical="center"/>
    </xf>
    <xf numFmtId="41" fontId="11" fillId="0" borderId="0" xfId="0" applyNumberFormat="1" applyFont="1" applyFill="1" applyBorder="1" applyAlignment="1">
      <alignment horizontal="left" vertical="center"/>
    </xf>
    <xf numFmtId="42" fontId="11" fillId="0" borderId="0" xfId="0" applyNumberFormat="1" applyFont="1" applyFill="1" applyBorder="1" applyAlignment="1">
      <alignment horizontal="left"/>
    </xf>
    <xf numFmtId="0" fontId="11" fillId="0" borderId="0" xfId="0" applyFont="1" applyFill="1" applyBorder="1" applyAlignment="1">
      <alignment horizontal="left"/>
    </xf>
    <xf numFmtId="0" fontId="17" fillId="0" borderId="0" xfId="0" applyFont="1" applyAlignment="1">
      <alignment horizontal="left"/>
    </xf>
    <xf numFmtId="0" fontId="17" fillId="0" borderId="0" xfId="0" applyFont="1" applyBorder="1" applyAlignment="1">
      <alignment horizontal="left" vertical="center"/>
    </xf>
    <xf numFmtId="0" fontId="18" fillId="0" borderId="0" xfId="0" applyFont="1" applyBorder="1" applyAlignment="1">
      <alignment horizontal="left" vertical="center"/>
    </xf>
    <xf numFmtId="0" fontId="18" fillId="0" borderId="0" xfId="0" applyFont="1" applyBorder="1" applyAlignment="1">
      <alignment horizontal="left" vertical="top"/>
    </xf>
    <xf numFmtId="166" fontId="18" fillId="0" borderId="0" xfId="0" applyNumberFormat="1" applyFont="1" applyBorder="1" applyAlignment="1">
      <alignment horizontal="left" vertical="top"/>
    </xf>
    <xf numFmtId="0" fontId="8" fillId="0" borderId="0" xfId="0" applyFont="1" applyFill="1" applyBorder="1" applyAlignment="1">
      <alignment horizontal="left"/>
    </xf>
    <xf numFmtId="0" fontId="45" fillId="0" borderId="4" xfId="7" applyFont="1" applyBorder="1" applyAlignment="1">
      <alignment horizontal="center"/>
    </xf>
    <xf numFmtId="0" fontId="42" fillId="0" borderId="4" xfId="7" applyFont="1" applyBorder="1" applyAlignment="1">
      <alignment horizontal="center"/>
    </xf>
    <xf numFmtId="0" fontId="42" fillId="0" borderId="0" xfId="7" applyFont="1" applyBorder="1" applyAlignment="1">
      <alignment horizontal="center"/>
    </xf>
    <xf numFmtId="0" fontId="40" fillId="0" borderId="4" xfId="7" applyFont="1" applyBorder="1" applyAlignment="1">
      <alignment horizontal="center"/>
    </xf>
    <xf numFmtId="0" fontId="10" fillId="0" borderId="0" xfId="0" applyFont="1" applyFill="1" applyBorder="1" applyAlignment="1">
      <alignment horizontal="center" vertical="center"/>
    </xf>
    <xf numFmtId="0" fontId="24" fillId="0" borderId="0" xfId="0" applyFont="1" applyBorder="1" applyAlignment="1"/>
    <xf numFmtId="0" fontId="11" fillId="0" borderId="0" xfId="0" applyFont="1" applyFill="1" applyBorder="1" applyAlignment="1"/>
    <xf numFmtId="41" fontId="11" fillId="0" borderId="10" xfId="0" applyNumberFormat="1" applyFont="1" applyFill="1" applyBorder="1" applyAlignment="1"/>
    <xf numFmtId="0" fontId="21" fillId="0" borderId="0" xfId="0" applyFont="1"/>
    <xf numFmtId="0" fontId="25" fillId="0" borderId="0" xfId="0" applyFont="1" applyBorder="1" applyAlignment="1" applyProtection="1">
      <alignment horizontal="left" vertical="top"/>
    </xf>
    <xf numFmtId="0" fontId="8" fillId="0" borderId="0" xfId="0" applyFont="1" applyFill="1" applyBorder="1" applyAlignment="1"/>
    <xf numFmtId="0" fontId="25" fillId="0" borderId="9" xfId="0" applyFont="1" applyBorder="1" applyAlignment="1">
      <alignment horizontal="center" vertical="center" wrapText="1"/>
    </xf>
    <xf numFmtId="0" fontId="26" fillId="0" borderId="9" xfId="0" applyFont="1" applyBorder="1" applyAlignment="1">
      <alignment horizontal="center" vertical="center" wrapText="1"/>
    </xf>
    <xf numFmtId="0" fontId="21" fillId="0" borderId="9" xfId="0" applyFont="1" applyBorder="1"/>
    <xf numFmtId="42" fontId="10" fillId="6" borderId="9" xfId="0" applyNumberFormat="1" applyFont="1" applyFill="1" applyBorder="1" applyAlignment="1" applyProtection="1">
      <alignment horizontal="left" vertical="center"/>
      <protection locked="0"/>
    </xf>
    <xf numFmtId="42" fontId="10" fillId="0" borderId="0" xfId="0" applyNumberFormat="1" applyFont="1" applyFill="1" applyBorder="1" applyAlignment="1">
      <alignment horizontal="left" vertical="center"/>
    </xf>
    <xf numFmtId="41" fontId="10" fillId="0" borderId="0" xfId="0" applyNumberFormat="1" applyFont="1" applyFill="1" applyBorder="1" applyAlignment="1">
      <alignment horizontal="left" vertical="center"/>
    </xf>
    <xf numFmtId="2" fontId="11" fillId="6" borderId="9" xfId="16" applyNumberFormat="1" applyFont="1" applyFill="1" applyBorder="1" applyAlignment="1" applyProtection="1">
      <alignment vertical="center" wrapText="1"/>
      <protection locked="0"/>
    </xf>
    <xf numFmtId="4" fontId="11" fillId="6" borderId="9" xfId="16" applyNumberFormat="1" applyFont="1" applyFill="1" applyBorder="1" applyAlignment="1" applyProtection="1">
      <alignment vertical="center" wrapText="1"/>
      <protection locked="0"/>
    </xf>
    <xf numFmtId="0" fontId="11" fillId="0" borderId="0" xfId="0" applyFont="1" applyFill="1" applyBorder="1" applyAlignment="1" applyProtection="1">
      <alignment horizontal="center" vertical="center"/>
    </xf>
    <xf numFmtId="0" fontId="0" fillId="0" borderId="4" xfId="0" applyBorder="1"/>
    <xf numFmtId="0" fontId="10" fillId="0" borderId="0" xfId="0" applyFont="1" applyBorder="1" applyAlignment="1">
      <alignment horizontal="center" vertical="top" wrapText="1"/>
    </xf>
    <xf numFmtId="0" fontId="10" fillId="0" borderId="0" xfId="0" applyNumberFormat="1" applyFont="1" applyAlignment="1">
      <alignment horizontal="center" vertical="top" wrapText="1"/>
    </xf>
    <xf numFmtId="0" fontId="10" fillId="0" borderId="0" xfId="0" applyFont="1" applyAlignment="1">
      <alignment horizontal="center"/>
    </xf>
    <xf numFmtId="0" fontId="10" fillId="0" borderId="0" xfId="0" applyFont="1" applyAlignment="1">
      <alignment horizontal="center" vertical="top"/>
    </xf>
    <xf numFmtId="0" fontId="10" fillId="0" borderId="0" xfId="0" applyFont="1" applyAlignment="1">
      <alignment horizontal="left" vertical="top"/>
    </xf>
    <xf numFmtId="0" fontId="10" fillId="0" borderId="0" xfId="0" applyNumberFormat="1" applyFont="1" applyAlignment="1">
      <alignment horizontal="center" vertical="center" wrapText="1"/>
    </xf>
    <xf numFmtId="0" fontId="10" fillId="0" borderId="0" xfId="0" quotePrefix="1" applyFont="1" applyAlignment="1">
      <alignment horizontal="center" vertical="center"/>
    </xf>
    <xf numFmtId="0" fontId="10" fillId="0" borderId="0" xfId="0" applyNumberFormat="1" applyFont="1" applyAlignment="1">
      <alignment horizontal="left" vertical="top" wrapText="1"/>
    </xf>
    <xf numFmtId="0" fontId="8" fillId="0" borderId="0" xfId="0" applyFont="1" applyFill="1" applyAlignment="1">
      <alignment vertical="top" wrapText="1"/>
    </xf>
    <xf numFmtId="0" fontId="10" fillId="0" borderId="0" xfId="0" applyNumberFormat="1" applyFont="1" applyAlignment="1">
      <alignment vertical="top" wrapText="1"/>
    </xf>
    <xf numFmtId="0" fontId="2" fillId="0" borderId="0" xfId="6" applyFont="1"/>
    <xf numFmtId="0" fontId="2" fillId="0" borderId="0" xfId="6"/>
    <xf numFmtId="0" fontId="37" fillId="0" borderId="0" xfId="9" applyFont="1"/>
    <xf numFmtId="0" fontId="39" fillId="0" borderId="0" xfId="9" applyFont="1"/>
    <xf numFmtId="0" fontId="37" fillId="0" borderId="0" xfId="9" applyFont="1" applyBorder="1"/>
    <xf numFmtId="0" fontId="31" fillId="0" borderId="12" xfId="9" applyFont="1" applyBorder="1"/>
    <xf numFmtId="0" fontId="37" fillId="0" borderId="12" xfId="9" applyFont="1" applyBorder="1"/>
    <xf numFmtId="0" fontId="46" fillId="0" borderId="12" xfId="9" applyFont="1" applyBorder="1" applyAlignment="1">
      <alignment horizontal="center"/>
    </xf>
    <xf numFmtId="0" fontId="47" fillId="5" borderId="0" xfId="9" applyFont="1" applyFill="1"/>
    <xf numFmtId="166" fontId="47" fillId="5" borderId="0" xfId="4" applyNumberFormat="1" applyFont="1" applyFill="1" applyBorder="1"/>
    <xf numFmtId="0" fontId="37" fillId="5" borderId="0" xfId="9" applyFont="1" applyFill="1"/>
    <xf numFmtId="168" fontId="37" fillId="3" borderId="13" xfId="2" applyNumberFormat="1" applyFont="1" applyFill="1" applyBorder="1" applyProtection="1">
      <protection locked="0"/>
    </xf>
    <xf numFmtId="168" fontId="37" fillId="5" borderId="0" xfId="2" applyNumberFormat="1" applyFont="1" applyFill="1"/>
    <xf numFmtId="3" fontId="47" fillId="5" borderId="0" xfId="2" applyNumberFormat="1" applyFont="1" applyFill="1" applyBorder="1"/>
    <xf numFmtId="168" fontId="37" fillId="3" borderId="9" xfId="2" applyNumberFormat="1" applyFont="1" applyFill="1" applyBorder="1" applyProtection="1">
      <protection locked="0"/>
    </xf>
    <xf numFmtId="169" fontId="32" fillId="5" borderId="0" xfId="2" applyNumberFormat="1" applyFont="1" applyFill="1" applyBorder="1"/>
    <xf numFmtId="0" fontId="37" fillId="0" borderId="0" xfId="9"/>
    <xf numFmtId="3" fontId="37" fillId="0" borderId="0" xfId="2" applyNumberFormat="1" applyFont="1" applyBorder="1"/>
    <xf numFmtId="168" fontId="37" fillId="0" borderId="9" xfId="2" applyNumberFormat="1" applyFont="1" applyFill="1" applyBorder="1" applyAlignment="1" applyProtection="1">
      <alignment horizontal="center"/>
    </xf>
    <xf numFmtId="168" fontId="37" fillId="0" borderId="0" xfId="2" applyNumberFormat="1" applyFont="1"/>
    <xf numFmtId="3" fontId="32" fillId="0" borderId="0" xfId="2" applyNumberFormat="1" applyFont="1" applyBorder="1"/>
    <xf numFmtId="0" fontId="11" fillId="0" borderId="0" xfId="0" applyFont="1" applyBorder="1" applyAlignment="1">
      <alignment horizontal="center" vertical="top" wrapText="1"/>
    </xf>
    <xf numFmtId="42" fontId="10" fillId="0" borderId="0" xfId="0" applyNumberFormat="1" applyFont="1" applyBorder="1" applyAlignment="1"/>
    <xf numFmtId="42" fontId="10" fillId="0" borderId="0" xfId="0" applyNumberFormat="1" applyFont="1" applyFill="1" applyBorder="1" applyAlignment="1">
      <alignment vertical="center" wrapText="1"/>
    </xf>
    <xf numFmtId="0" fontId="16" fillId="0" borderId="0" xfId="0" applyFont="1"/>
    <xf numFmtId="42" fontId="11" fillId="0" borderId="0" xfId="0" applyNumberFormat="1" applyFont="1" applyFill="1" applyBorder="1" applyAlignment="1"/>
    <xf numFmtId="42" fontId="16" fillId="4" borderId="9" xfId="0" applyNumberFormat="1" applyFont="1" applyFill="1" applyBorder="1" applyAlignment="1"/>
    <xf numFmtId="0" fontId="8" fillId="0" borderId="0" xfId="0" applyFont="1" applyFill="1" applyAlignment="1">
      <alignment horizontal="center" vertical="top" wrapText="1"/>
    </xf>
    <xf numFmtId="164" fontId="11" fillId="2" borderId="14" xfId="0" applyNumberFormat="1" applyFont="1" applyFill="1" applyBorder="1" applyAlignment="1">
      <alignment horizontal="right" vertical="center"/>
    </xf>
    <xf numFmtId="164" fontId="11" fillId="2" borderId="10" xfId="0" applyNumberFormat="1" applyFont="1" applyFill="1" applyBorder="1" applyAlignment="1">
      <alignment horizontal="right" vertical="center"/>
    </xf>
    <xf numFmtId="42" fontId="11" fillId="5" borderId="9" xfId="0" applyNumberFormat="1" applyFont="1" applyFill="1" applyBorder="1" applyAlignment="1">
      <alignment vertical="center" wrapText="1"/>
    </xf>
    <xf numFmtId="0" fontId="10" fillId="0" borderId="14" xfId="0" applyNumberFormat="1" applyFont="1" applyFill="1" applyBorder="1" applyAlignment="1" applyProtection="1">
      <alignment horizontal="left" vertical="center" shrinkToFit="1"/>
      <protection locked="0"/>
    </xf>
    <xf numFmtId="0" fontId="10" fillId="0" borderId="15" xfId="0" applyNumberFormat="1" applyFont="1" applyFill="1" applyBorder="1" applyAlignment="1" applyProtection="1">
      <alignment horizontal="left" vertical="center" shrinkToFit="1"/>
      <protection locked="0"/>
    </xf>
    <xf numFmtId="42" fontId="10" fillId="5" borderId="15" xfId="0" applyNumberFormat="1" applyFont="1" applyFill="1" applyBorder="1" applyAlignment="1">
      <alignment vertical="center" wrapText="1"/>
    </xf>
    <xf numFmtId="4" fontId="11" fillId="6" borderId="16" xfId="16" applyNumberFormat="1" applyFont="1" applyFill="1" applyBorder="1" applyAlignment="1" applyProtection="1">
      <alignment vertical="center" wrapText="1"/>
      <protection locked="0"/>
    </xf>
    <xf numFmtId="0" fontId="10" fillId="0" borderId="0" xfId="0" applyNumberFormat="1" applyFont="1" applyFill="1" applyBorder="1" applyAlignment="1" applyProtection="1">
      <alignment horizontal="left" vertical="center" shrinkToFit="1"/>
      <protection locked="0"/>
    </xf>
    <xf numFmtId="2" fontId="11" fillId="0" borderId="0" xfId="16" applyNumberFormat="1" applyFont="1" applyFill="1" applyBorder="1" applyAlignment="1" applyProtection="1">
      <alignment vertical="center" wrapText="1"/>
      <protection locked="0"/>
    </xf>
    <xf numFmtId="0" fontId="10" fillId="0" borderId="10" xfId="0" applyNumberFormat="1" applyFont="1" applyFill="1" applyBorder="1" applyAlignment="1" applyProtection="1">
      <alignment horizontal="left" vertical="center" shrinkToFit="1"/>
      <protection locked="0"/>
    </xf>
    <xf numFmtId="2" fontId="11" fillId="0" borderId="10" xfId="16" applyNumberFormat="1" applyFont="1" applyFill="1" applyBorder="1" applyAlignment="1" applyProtection="1">
      <alignment vertical="center" wrapText="1"/>
      <protection locked="0"/>
    </xf>
    <xf numFmtId="0" fontId="26" fillId="0" borderId="14" xfId="0" applyFont="1" applyBorder="1" applyAlignment="1">
      <alignment horizontal="center" vertical="center" wrapText="1"/>
    </xf>
    <xf numFmtId="42" fontId="10" fillId="5" borderId="17" xfId="0" applyNumberFormat="1" applyFont="1" applyFill="1" applyBorder="1" applyAlignment="1">
      <alignment vertical="center" wrapText="1"/>
    </xf>
    <xf numFmtId="0" fontId="21" fillId="0" borderId="10" xfId="0" applyFont="1" applyBorder="1"/>
    <xf numFmtId="42" fontId="11" fillId="0" borderId="0" xfId="0" applyNumberFormat="1" applyFont="1" applyFill="1" applyBorder="1" applyAlignment="1">
      <alignment vertical="center" wrapText="1"/>
    </xf>
    <xf numFmtId="0" fontId="11" fillId="0" borderId="0" xfId="0" applyNumberFormat="1" applyFont="1" applyFill="1" applyBorder="1" applyAlignment="1" applyProtection="1">
      <alignment horizontal="center" vertical="top"/>
    </xf>
    <xf numFmtId="0" fontId="10" fillId="0" borderId="9" xfId="0" applyFont="1" applyBorder="1"/>
    <xf numFmtId="42" fontId="10" fillId="0" borderId="18" xfId="0" applyNumberFormat="1" applyFont="1" applyBorder="1" applyAlignment="1"/>
    <xf numFmtId="0" fontId="10" fillId="0" borderId="19" xfId="0" applyFont="1" applyBorder="1" applyAlignment="1"/>
    <xf numFmtId="0" fontId="10" fillId="0" borderId="0" xfId="0" applyFont="1" applyAlignment="1"/>
    <xf numFmtId="0" fontId="8" fillId="0" borderId="0" xfId="0" applyFont="1" applyAlignment="1">
      <alignment horizontal="center" vertical="top"/>
    </xf>
    <xf numFmtId="0" fontId="11" fillId="0" borderId="19" xfId="0" applyFont="1" applyBorder="1" applyAlignment="1">
      <alignment horizontal="right"/>
    </xf>
    <xf numFmtId="0" fontId="10" fillId="0" borderId="10" xfId="0" applyFont="1" applyBorder="1"/>
    <xf numFmtId="0" fontId="10" fillId="0" borderId="0" xfId="0" applyFont="1" applyFill="1" applyAlignment="1">
      <alignment horizontal="left"/>
    </xf>
    <xf numFmtId="0" fontId="8" fillId="0" borderId="0" xfId="0" applyFont="1" applyFill="1" applyAlignment="1">
      <alignment horizontal="left"/>
    </xf>
    <xf numFmtId="41" fontId="11" fillId="0" borderId="19" xfId="0" applyNumberFormat="1" applyFont="1" applyFill="1" applyBorder="1" applyAlignment="1" applyProtection="1">
      <alignment horizontal="left" vertical="center"/>
    </xf>
    <xf numFmtId="0" fontId="8" fillId="0" borderId="0" xfId="0" applyFont="1" applyAlignment="1">
      <alignment vertical="top"/>
    </xf>
    <xf numFmtId="42" fontId="11" fillId="0" borderId="0" xfId="0" applyNumberFormat="1" applyFont="1" applyFill="1" applyBorder="1" applyAlignment="1">
      <alignment horizontal="right"/>
    </xf>
    <xf numFmtId="0" fontId="11" fillId="0" borderId="0" xfId="0" applyFont="1" applyFill="1" applyBorder="1" applyAlignment="1" applyProtection="1">
      <alignment horizontal="left" vertical="center"/>
    </xf>
    <xf numFmtId="0" fontId="10" fillId="0" borderId="0" xfId="0" applyFont="1" applyBorder="1" applyAlignment="1">
      <alignment horizontal="center" vertical="center"/>
    </xf>
    <xf numFmtId="0" fontId="40" fillId="0" borderId="0" xfId="7" applyFont="1"/>
    <xf numFmtId="0" fontId="10" fillId="6" borderId="14" xfId="0" applyNumberFormat="1" applyFont="1" applyFill="1" applyBorder="1" applyAlignment="1" applyProtection="1">
      <alignment horizontal="left" vertical="center" shrinkToFit="1"/>
      <protection locked="0"/>
    </xf>
    <xf numFmtId="0" fontId="10" fillId="6" borderId="15" xfId="0" applyNumberFormat="1" applyFont="1" applyFill="1" applyBorder="1" applyAlignment="1" applyProtection="1">
      <alignment horizontal="left" vertical="center" shrinkToFit="1"/>
      <protection locked="0"/>
    </xf>
    <xf numFmtId="0" fontId="10" fillId="6" borderId="14" xfId="0" applyNumberFormat="1" applyFont="1" applyFill="1" applyBorder="1" applyAlignment="1" applyProtection="1">
      <alignment horizontal="left" vertical="center"/>
      <protection locked="0"/>
    </xf>
    <xf numFmtId="0" fontId="10" fillId="6" borderId="10" xfId="0" applyNumberFormat="1" applyFont="1" applyFill="1" applyBorder="1" applyAlignment="1" applyProtection="1">
      <alignment horizontal="left" vertical="center"/>
      <protection locked="0"/>
    </xf>
    <xf numFmtId="0" fontId="10" fillId="6" borderId="15" xfId="0" applyNumberFormat="1" applyFont="1" applyFill="1" applyBorder="1" applyAlignment="1" applyProtection="1">
      <alignment horizontal="left" vertical="center"/>
      <protection locked="0"/>
    </xf>
    <xf numFmtId="0" fontId="10" fillId="6" borderId="17" xfId="0" applyNumberFormat="1" applyFont="1" applyFill="1" applyBorder="1" applyAlignment="1" applyProtection="1">
      <alignment horizontal="left" vertical="center"/>
      <protection locked="0"/>
    </xf>
    <xf numFmtId="0" fontId="8" fillId="0" borderId="0" xfId="0" applyFont="1" applyAlignment="1">
      <alignment horizontal="right" vertical="top"/>
    </xf>
    <xf numFmtId="0" fontId="10" fillId="0" borderId="0" xfId="0" applyFont="1" applyFill="1" applyBorder="1" applyAlignment="1" applyProtection="1">
      <alignment horizontal="left" vertical="center"/>
      <protection locked="0"/>
    </xf>
    <xf numFmtId="0" fontId="10" fillId="0" borderId="0" xfId="0" applyFont="1" applyFill="1" applyAlignment="1">
      <alignment horizontal="left" vertical="top" wrapText="1"/>
    </xf>
    <xf numFmtId="0" fontId="45" fillId="0" borderId="0" xfId="7" applyFont="1" applyFill="1" applyBorder="1" applyAlignment="1">
      <alignment horizontal="center" vertical="center"/>
    </xf>
    <xf numFmtId="0" fontId="10" fillId="0" borderId="19" xfId="0" applyFont="1" applyBorder="1"/>
    <xf numFmtId="42" fontId="15" fillId="7" borderId="21" xfId="0" applyNumberFormat="1" applyFont="1" applyFill="1" applyBorder="1"/>
    <xf numFmtId="42" fontId="16" fillId="7" borderId="9" xfId="0" applyNumberFormat="1" applyFont="1" applyFill="1" applyBorder="1" applyAlignment="1"/>
    <xf numFmtId="0" fontId="16" fillId="0" borderId="0" xfId="0" applyFont="1" applyBorder="1" applyAlignment="1">
      <alignment horizontal="right"/>
    </xf>
    <xf numFmtId="42" fontId="16" fillId="5" borderId="9" xfId="0" applyNumberFormat="1" applyFont="1" applyFill="1" applyBorder="1" applyAlignment="1"/>
    <xf numFmtId="42" fontId="16" fillId="5" borderId="9" xfId="0" applyNumberFormat="1" applyFont="1" applyFill="1" applyBorder="1" applyAlignment="1">
      <alignment horizontal="right"/>
    </xf>
    <xf numFmtId="0" fontId="8" fillId="0" borderId="0" xfId="0" applyFont="1" applyBorder="1" applyProtection="1"/>
    <xf numFmtId="0" fontId="10" fillId="0" borderId="0" xfId="0" applyFont="1" applyBorder="1" applyAlignment="1" applyProtection="1">
      <alignment vertical="top"/>
    </xf>
    <xf numFmtId="0" fontId="11" fillId="0" borderId="11" xfId="0" applyFont="1" applyBorder="1" applyAlignment="1" applyProtection="1">
      <alignment vertical="top"/>
    </xf>
    <xf numFmtId="167" fontId="10" fillId="6" borderId="18" xfId="0" applyNumberFormat="1" applyFont="1" applyFill="1" applyBorder="1" applyAlignment="1" applyProtection="1">
      <alignment vertical="top"/>
      <protection locked="0"/>
    </xf>
    <xf numFmtId="14" fontId="10" fillId="6" borderId="18" xfId="0" applyNumberFormat="1" applyFont="1" applyFill="1" applyBorder="1" applyAlignment="1" applyProtection="1">
      <alignment horizontal="left"/>
      <protection locked="0"/>
    </xf>
    <xf numFmtId="0" fontId="43" fillId="0" borderId="4" xfId="7" applyFont="1" applyBorder="1" applyAlignment="1">
      <alignment horizontal="left"/>
    </xf>
    <xf numFmtId="0" fontId="42" fillId="8" borderId="4" xfId="7" applyFont="1" applyFill="1" applyBorder="1" applyAlignment="1">
      <alignment vertical="center"/>
    </xf>
    <xf numFmtId="0" fontId="42" fillId="8" borderId="0" xfId="7" applyFont="1" applyFill="1" applyBorder="1" applyAlignment="1">
      <alignment horizontal="center" vertical="center"/>
    </xf>
    <xf numFmtId="0" fontId="42" fillId="8" borderId="5" xfId="7" applyFont="1" applyFill="1" applyBorder="1" applyAlignment="1">
      <alignment vertical="center"/>
    </xf>
    <xf numFmtId="42" fontId="11" fillId="5" borderId="15" xfId="0" applyNumberFormat="1" applyFont="1" applyFill="1" applyBorder="1" applyAlignment="1">
      <alignment vertical="center" wrapText="1"/>
    </xf>
    <xf numFmtId="42" fontId="11" fillId="5" borderId="17" xfId="0" applyNumberFormat="1" applyFont="1" applyFill="1" applyBorder="1" applyAlignment="1">
      <alignment vertical="center" wrapText="1"/>
    </xf>
    <xf numFmtId="0" fontId="11" fillId="0" borderId="0" xfId="0" applyFont="1" applyBorder="1" applyAlignment="1">
      <alignment horizontal="right"/>
    </xf>
    <xf numFmtId="0" fontId="17" fillId="0" borderId="0" xfId="0" applyFont="1" applyAlignment="1">
      <alignment horizontal="left" wrapText="1"/>
    </xf>
    <xf numFmtId="166" fontId="10" fillId="5" borderId="9" xfId="3" applyNumberFormat="1" applyFont="1" applyFill="1" applyBorder="1" applyAlignment="1">
      <alignment vertical="center" wrapText="1"/>
    </xf>
    <xf numFmtId="0" fontId="25" fillId="0" borderId="0" xfId="0" applyFont="1" applyAlignment="1">
      <alignment horizontal="center" vertical="center" wrapText="1"/>
    </xf>
    <xf numFmtId="0" fontId="10" fillId="0" borderId="0" xfId="0" applyFont="1" applyAlignment="1">
      <alignment wrapText="1"/>
    </xf>
    <xf numFmtId="0" fontId="10" fillId="6" borderId="14" xfId="0" applyNumberFormat="1" applyFont="1" applyFill="1" applyBorder="1" applyAlignment="1" applyProtection="1">
      <alignment horizontal="left" vertical="center" shrinkToFit="1"/>
      <protection locked="0"/>
    </xf>
    <xf numFmtId="0" fontId="10" fillId="6" borderId="15" xfId="0" applyNumberFormat="1" applyFont="1" applyFill="1" applyBorder="1" applyAlignment="1" applyProtection="1">
      <alignment horizontal="left" vertical="center" shrinkToFit="1"/>
      <protection locked="0"/>
    </xf>
    <xf numFmtId="0" fontId="8" fillId="0" borderId="0" xfId="0" applyFont="1" applyBorder="1" applyAlignment="1">
      <alignment horizontal="left" vertical="center"/>
    </xf>
    <xf numFmtId="0" fontId="8" fillId="0" borderId="0" xfId="0" applyFont="1" applyBorder="1" applyAlignment="1">
      <alignment horizontal="left"/>
    </xf>
    <xf numFmtId="0" fontId="20" fillId="0" borderId="0" xfId="0" applyFont="1" applyFill="1" applyBorder="1" applyAlignment="1" applyProtection="1">
      <alignment horizontal="center" vertical="center"/>
    </xf>
    <xf numFmtId="0" fontId="11" fillId="0" borderId="0" xfId="0" applyFont="1" applyBorder="1" applyAlignment="1">
      <alignment horizontal="center" vertical="center"/>
    </xf>
    <xf numFmtId="42" fontId="11" fillId="5" borderId="9" xfId="0" applyNumberFormat="1" applyFont="1" applyFill="1" applyBorder="1" applyAlignment="1" applyProtection="1">
      <alignment horizontal="left" vertical="center"/>
    </xf>
    <xf numFmtId="42" fontId="11" fillId="5" borderId="9" xfId="0" applyNumberFormat="1" applyFont="1" applyFill="1" applyBorder="1" applyAlignment="1">
      <alignment horizontal="left" vertical="center"/>
    </xf>
    <xf numFmtId="42" fontId="17" fillId="5" borderId="21" xfId="0" applyNumberFormat="1" applyFont="1" applyFill="1" applyBorder="1" applyAlignment="1" applyProtection="1">
      <alignment horizontal="left" vertical="center"/>
    </xf>
    <xf numFmtId="42" fontId="11" fillId="5" borderId="9" xfId="0" applyNumberFormat="1" applyFont="1" applyFill="1" applyBorder="1" applyAlignment="1" applyProtection="1">
      <alignment horizontal="left"/>
    </xf>
    <xf numFmtId="0" fontId="33" fillId="0" borderId="0" xfId="5" applyFont="1" applyAlignment="1" applyProtection="1"/>
    <xf numFmtId="0" fontId="10" fillId="0" borderId="21" xfId="0" applyFont="1" applyBorder="1" applyAlignment="1">
      <alignment horizontal="right" shrinkToFit="1"/>
    </xf>
    <xf numFmtId="0" fontId="10" fillId="0" borderId="0" xfId="0" applyFont="1" applyBorder="1" applyAlignment="1">
      <alignment horizontal="right"/>
    </xf>
    <xf numFmtId="0" fontId="10" fillId="6" borderId="15" xfId="0" applyNumberFormat="1" applyFont="1" applyFill="1" applyBorder="1" applyAlignment="1" applyProtection="1">
      <alignment horizontal="left" vertical="center"/>
      <protection locked="0"/>
    </xf>
    <xf numFmtId="0" fontId="10" fillId="6" borderId="17" xfId="0" applyNumberFormat="1" applyFont="1" applyFill="1" applyBorder="1" applyAlignment="1" applyProtection="1">
      <alignment horizontal="left" vertical="center"/>
      <protection locked="0"/>
    </xf>
    <xf numFmtId="44" fontId="10" fillId="6" borderId="9" xfId="3" applyFont="1" applyFill="1" applyBorder="1" applyAlignment="1" applyProtection="1">
      <alignment horizontal="left" vertical="center"/>
      <protection locked="0"/>
    </xf>
    <xf numFmtId="42" fontId="53" fillId="6" borderId="9" xfId="0" applyNumberFormat="1" applyFont="1" applyFill="1" applyBorder="1" applyAlignment="1" applyProtection="1">
      <alignment horizontal="left" vertical="center"/>
      <protection locked="0"/>
    </xf>
    <xf numFmtId="44" fontId="53" fillId="6" borderId="9" xfId="3" applyFont="1" applyFill="1" applyBorder="1" applyAlignment="1" applyProtection="1">
      <alignment horizontal="left" vertical="center"/>
      <protection locked="0"/>
    </xf>
    <xf numFmtId="0" fontId="10" fillId="6" borderId="14" xfId="0" applyNumberFormat="1" applyFont="1" applyFill="1" applyBorder="1" applyAlignment="1" applyProtection="1">
      <alignment horizontal="left" vertical="center"/>
      <protection locked="0"/>
    </xf>
    <xf numFmtId="0" fontId="10" fillId="6" borderId="10" xfId="0" applyNumberFormat="1" applyFont="1" applyFill="1" applyBorder="1" applyAlignment="1" applyProtection="1">
      <alignment horizontal="left" vertical="center"/>
      <protection locked="0"/>
    </xf>
    <xf numFmtId="0" fontId="10" fillId="6" borderId="15" xfId="0" applyNumberFormat="1" applyFont="1" applyFill="1" applyBorder="1" applyAlignment="1" applyProtection="1">
      <alignment horizontal="left" vertical="center"/>
      <protection locked="0"/>
    </xf>
    <xf numFmtId="0" fontId="10" fillId="6" borderId="14" xfId="0" applyNumberFormat="1" applyFont="1" applyFill="1" applyBorder="1" applyAlignment="1" applyProtection="1">
      <alignment horizontal="left" vertical="center"/>
      <protection locked="0"/>
    </xf>
    <xf numFmtId="0" fontId="10" fillId="6" borderId="10" xfId="0" applyNumberFormat="1" applyFont="1" applyFill="1" applyBorder="1" applyAlignment="1" applyProtection="1">
      <alignment horizontal="left" vertical="center"/>
      <protection locked="0"/>
    </xf>
    <xf numFmtId="0" fontId="10" fillId="6" borderId="15" xfId="0" applyNumberFormat="1" applyFont="1" applyFill="1" applyBorder="1" applyAlignment="1" applyProtection="1">
      <alignment horizontal="left" vertical="center"/>
      <protection locked="0"/>
    </xf>
    <xf numFmtId="4" fontId="10" fillId="6" borderId="9" xfId="16" applyNumberFormat="1" applyFont="1" applyFill="1" applyBorder="1" applyAlignment="1" applyProtection="1">
      <alignment vertical="center" wrapText="1"/>
      <protection locked="0"/>
    </xf>
    <xf numFmtId="0" fontId="10" fillId="6" borderId="15" xfId="0" applyNumberFormat="1" applyFont="1" applyFill="1" applyBorder="1" applyAlignment="1" applyProtection="1">
      <alignment horizontal="left" vertical="center"/>
      <protection locked="0"/>
    </xf>
    <xf numFmtId="0" fontId="10" fillId="6" borderId="15" xfId="0" applyNumberFormat="1" applyFont="1" applyFill="1" applyBorder="1" applyAlignment="1" applyProtection="1">
      <alignment vertical="center" shrinkToFit="1"/>
      <protection locked="0"/>
    </xf>
    <xf numFmtId="0" fontId="3" fillId="6" borderId="18" xfId="5" applyNumberFormat="1" applyFill="1" applyBorder="1" applyAlignment="1" applyProtection="1">
      <alignment horizontal="left" shrinkToFit="1"/>
      <protection locked="0"/>
    </xf>
    <xf numFmtId="0" fontId="10" fillId="6" borderId="15" xfId="0" applyNumberFormat="1" applyFont="1" applyFill="1" applyBorder="1" applyAlignment="1" applyProtection="1">
      <alignment horizontal="left" vertical="center"/>
      <protection locked="0"/>
    </xf>
    <xf numFmtId="0" fontId="10" fillId="6" borderId="14" xfId="0" applyNumberFormat="1" applyFont="1" applyFill="1" applyBorder="1" applyAlignment="1" applyProtection="1">
      <alignment horizontal="left" vertical="center"/>
      <protection locked="0"/>
    </xf>
    <xf numFmtId="0" fontId="10" fillId="6" borderId="10" xfId="0" applyNumberFormat="1" applyFont="1" applyFill="1" applyBorder="1" applyAlignment="1" applyProtection="1">
      <alignment horizontal="left" vertical="center"/>
      <protection locked="0"/>
    </xf>
    <xf numFmtId="0" fontId="10" fillId="6" borderId="15" xfId="0" applyNumberFormat="1" applyFont="1" applyFill="1" applyBorder="1" applyAlignment="1" applyProtection="1">
      <alignment horizontal="left" vertical="center"/>
      <protection locked="0"/>
    </xf>
    <xf numFmtId="0" fontId="10" fillId="6" borderId="15" xfId="0" applyNumberFormat="1" applyFont="1" applyFill="1" applyBorder="1" applyAlignment="1" applyProtection="1">
      <alignment horizontal="left" vertical="center"/>
      <protection locked="0"/>
    </xf>
    <xf numFmtId="0" fontId="40" fillId="0" borderId="4" xfId="7" applyFont="1" applyBorder="1" applyAlignment="1">
      <alignment horizontal="left" vertical="top"/>
    </xf>
    <xf numFmtId="0" fontId="40" fillId="0" borderId="0" xfId="7" applyFont="1" applyBorder="1" applyAlignment="1">
      <alignment horizontal="left" vertical="top"/>
    </xf>
    <xf numFmtId="0" fontId="40" fillId="0" borderId="5" xfId="7" applyFont="1" applyBorder="1" applyAlignment="1">
      <alignment horizontal="left" vertical="top"/>
    </xf>
    <xf numFmtId="165" fontId="42" fillId="0" borderId="4" xfId="7" applyNumberFormat="1" applyFont="1" applyBorder="1" applyAlignment="1">
      <alignment horizontal="center"/>
    </xf>
    <xf numFmtId="165" fontId="42" fillId="0" borderId="0" xfId="7" applyNumberFormat="1" applyFont="1" applyBorder="1" applyAlignment="1">
      <alignment horizontal="center"/>
    </xf>
    <xf numFmtId="165" fontId="42" fillId="0" borderId="5" xfId="7" applyNumberFormat="1" applyFont="1" applyBorder="1" applyAlignment="1">
      <alignment horizontal="center"/>
    </xf>
    <xf numFmtId="0" fontId="43" fillId="0" borderId="4" xfId="7" applyFont="1" applyBorder="1" applyAlignment="1">
      <alignment horizontal="left"/>
    </xf>
    <xf numFmtId="0" fontId="43" fillId="0" borderId="0" xfId="7" applyFont="1" applyBorder="1" applyAlignment="1">
      <alignment horizontal="left"/>
    </xf>
    <xf numFmtId="0" fontId="43" fillId="0" borderId="5" xfId="7" applyFont="1" applyBorder="1" applyAlignment="1">
      <alignment horizontal="left"/>
    </xf>
    <xf numFmtId="0" fontId="3" fillId="0" borderId="4" xfId="5" applyBorder="1" applyAlignment="1" applyProtection="1">
      <alignment horizontal="left"/>
    </xf>
    <xf numFmtId="0" fontId="35" fillId="0" borderId="0" xfId="5" applyFont="1" applyBorder="1" applyAlignment="1" applyProtection="1">
      <alignment horizontal="left"/>
    </xf>
    <xf numFmtId="0" fontId="35" fillId="0" borderId="5" xfId="5" applyFont="1" applyBorder="1" applyAlignment="1" applyProtection="1">
      <alignment horizontal="left"/>
    </xf>
    <xf numFmtId="0" fontId="43" fillId="0" borderId="4" xfId="7" applyFont="1" applyBorder="1" applyAlignment="1">
      <alignment horizontal="left" vertical="top"/>
    </xf>
    <xf numFmtId="0" fontId="43" fillId="0" borderId="0" xfId="7" applyFont="1" applyBorder="1" applyAlignment="1">
      <alignment horizontal="left" vertical="top"/>
    </xf>
    <xf numFmtId="0" fontId="43" fillId="0" borderId="5" xfId="7" applyFont="1" applyBorder="1" applyAlignment="1">
      <alignment horizontal="left" vertical="top"/>
    </xf>
    <xf numFmtId="0" fontId="45" fillId="0" borderId="4" xfId="7" applyFont="1" applyBorder="1" applyAlignment="1">
      <alignment horizontal="center"/>
    </xf>
    <xf numFmtId="0" fontId="45" fillId="0" borderId="0" xfId="7" applyFont="1" applyBorder="1" applyAlignment="1">
      <alignment horizontal="center"/>
    </xf>
    <xf numFmtId="0" fontId="45" fillId="0" borderId="5" xfId="7" applyFont="1" applyBorder="1" applyAlignment="1">
      <alignment horizontal="center"/>
    </xf>
    <xf numFmtId="0" fontId="42" fillId="0" borderId="4" xfId="7" applyFont="1" applyBorder="1" applyAlignment="1">
      <alignment horizontal="center"/>
    </xf>
    <xf numFmtId="0" fontId="42" fillId="0" borderId="0" xfId="7" applyFont="1" applyBorder="1" applyAlignment="1">
      <alignment horizontal="center"/>
    </xf>
    <xf numFmtId="0" fontId="42" fillId="0" borderId="5" xfId="7" applyFont="1" applyBorder="1" applyAlignment="1">
      <alignment horizontal="center"/>
    </xf>
    <xf numFmtId="0" fontId="40" fillId="0" borderId="4" xfId="7" applyFont="1" applyBorder="1" applyAlignment="1">
      <alignment horizontal="center"/>
    </xf>
    <xf numFmtId="0" fontId="40" fillId="0" borderId="0" xfId="7" applyFont="1" applyBorder="1" applyAlignment="1">
      <alignment horizontal="center"/>
    </xf>
    <xf numFmtId="0" fontId="40" fillId="0" borderId="5" xfId="7" applyFont="1" applyBorder="1" applyAlignment="1">
      <alignment horizontal="center"/>
    </xf>
    <xf numFmtId="0" fontId="10" fillId="0" borderId="22" xfId="0" applyFont="1" applyBorder="1" applyAlignment="1">
      <alignment horizontal="left" vertical="top"/>
    </xf>
    <xf numFmtId="0" fontId="10" fillId="0" borderId="0" xfId="0" applyFont="1" applyBorder="1" applyAlignment="1">
      <alignment horizontal="left" vertical="top"/>
    </xf>
    <xf numFmtId="0" fontId="10" fillId="0" borderId="22" xfId="0" applyFont="1" applyBorder="1" applyAlignment="1">
      <alignment horizontal="left"/>
    </xf>
    <xf numFmtId="0" fontId="10" fillId="0" borderId="0" xfId="0" applyFont="1" applyAlignment="1">
      <alignment horizontal="left"/>
    </xf>
    <xf numFmtId="0" fontId="9" fillId="6" borderId="9" xfId="0" applyFont="1" applyFill="1" applyBorder="1" applyAlignment="1" applyProtection="1">
      <alignment horizontal="left" vertical="top"/>
      <protection locked="0"/>
    </xf>
    <xf numFmtId="0" fontId="48" fillId="0" borderId="0" xfId="0" applyFont="1" applyAlignment="1">
      <alignment horizontal="left" wrapText="1"/>
    </xf>
    <xf numFmtId="0" fontId="33" fillId="0" borderId="0" xfId="5" applyFont="1" applyAlignment="1" applyProtection="1">
      <alignment horizontal="left"/>
      <protection locked="0"/>
    </xf>
    <xf numFmtId="0" fontId="8" fillId="0" borderId="0" xfId="0" applyFont="1" applyAlignment="1" applyProtection="1">
      <alignment horizontal="left" vertical="top" wrapText="1"/>
    </xf>
    <xf numFmtId="0" fontId="10" fillId="0" borderId="14" xfId="0" applyFont="1" applyBorder="1" applyAlignment="1">
      <alignment horizontal="left" vertical="top" wrapText="1"/>
    </xf>
    <xf numFmtId="0" fontId="10" fillId="0" borderId="10" xfId="0" applyFont="1" applyBorder="1" applyAlignment="1">
      <alignment horizontal="left" vertical="top" wrapText="1"/>
    </xf>
    <xf numFmtId="0" fontId="10" fillId="0" borderId="15" xfId="0" applyFont="1" applyBorder="1" applyAlignment="1">
      <alignment horizontal="left" vertical="top" wrapText="1"/>
    </xf>
    <xf numFmtId="0" fontId="10" fillId="0" borderId="0" xfId="0" applyFont="1" applyAlignment="1">
      <alignment horizontal="left" vertical="top" wrapText="1"/>
    </xf>
    <xf numFmtId="0" fontId="10" fillId="0" borderId="0" xfId="0" applyFont="1" applyBorder="1" applyAlignment="1">
      <alignment horizontal="left"/>
    </xf>
    <xf numFmtId="0" fontId="10" fillId="0" borderId="0" xfId="0" applyFont="1" applyAlignment="1">
      <alignment horizontal="left" vertical="center" wrapText="1"/>
    </xf>
    <xf numFmtId="0" fontId="11" fillId="0" borderId="0" xfId="0" applyNumberFormat="1" applyFont="1" applyBorder="1" applyAlignment="1">
      <alignment horizontal="left" wrapText="1"/>
    </xf>
    <xf numFmtId="0" fontId="8" fillId="0" borderId="0" xfId="0" applyFont="1" applyFill="1" applyBorder="1" applyAlignment="1">
      <alignment horizontal="left"/>
    </xf>
    <xf numFmtId="0" fontId="48" fillId="0" borderId="23" xfId="0" applyFont="1" applyBorder="1" applyAlignment="1">
      <alignment horizontal="right" vertical="center" shrinkToFit="1"/>
    </xf>
    <xf numFmtId="0" fontId="48" fillId="0" borderId="24" xfId="0" applyFont="1" applyBorder="1" applyAlignment="1">
      <alignment horizontal="right" vertical="center" shrinkToFit="1"/>
    </xf>
    <xf numFmtId="0" fontId="16" fillId="0" borderId="0" xfId="0" applyFont="1" applyBorder="1" applyAlignment="1">
      <alignment horizontal="right"/>
    </xf>
    <xf numFmtId="0" fontId="16" fillId="0" borderId="25" xfId="0" applyFont="1" applyBorder="1" applyAlignment="1">
      <alignment horizontal="right"/>
    </xf>
    <xf numFmtId="0" fontId="10" fillId="0" borderId="0" xfId="0" applyNumberFormat="1" applyFont="1" applyAlignment="1">
      <alignment horizontal="left" vertical="center" wrapText="1"/>
    </xf>
    <xf numFmtId="0" fontId="10" fillId="0" borderId="0" xfId="0" applyNumberFormat="1" applyFont="1" applyAlignment="1">
      <alignment horizontal="left" vertical="top" wrapText="1"/>
    </xf>
    <xf numFmtId="0" fontId="8" fillId="0" borderId="0" xfId="0" applyFont="1" applyFill="1" applyAlignment="1">
      <alignment horizontal="center" vertical="top" wrapText="1"/>
    </xf>
    <xf numFmtId="0" fontId="16" fillId="0" borderId="0" xfId="0" applyFont="1" applyBorder="1" applyAlignment="1">
      <alignment horizontal="right" vertical="center"/>
    </xf>
    <xf numFmtId="0" fontId="16" fillId="0" borderId="25" xfId="0" applyFont="1" applyBorder="1" applyAlignment="1">
      <alignment horizontal="right" vertical="center"/>
    </xf>
    <xf numFmtId="0" fontId="8" fillId="4" borderId="9" xfId="0" applyFont="1" applyFill="1" applyBorder="1" applyAlignment="1">
      <alignment horizontal="left"/>
    </xf>
    <xf numFmtId="0" fontId="9" fillId="4" borderId="9" xfId="0" applyFont="1" applyFill="1" applyBorder="1" applyAlignment="1" applyProtection="1">
      <alignment horizontal="left" vertical="top"/>
    </xf>
    <xf numFmtId="0" fontId="8" fillId="4" borderId="14" xfId="0" applyFont="1" applyFill="1" applyBorder="1" applyAlignment="1">
      <alignment horizontal="left"/>
    </xf>
    <xf numFmtId="0" fontId="8" fillId="4" borderId="10" xfId="0" applyFont="1" applyFill="1" applyBorder="1" applyAlignment="1">
      <alignment horizontal="left"/>
    </xf>
    <xf numFmtId="0" fontId="8" fillId="4" borderId="15" xfId="0" applyFont="1" applyFill="1" applyBorder="1" applyAlignment="1">
      <alignment horizontal="left"/>
    </xf>
    <xf numFmtId="0" fontId="10" fillId="0" borderId="26" xfId="0" applyFont="1" applyBorder="1" applyAlignment="1">
      <alignment horizontal="right" vertical="center"/>
    </xf>
    <xf numFmtId="0" fontId="10" fillId="0" borderId="27" xfId="0" applyFont="1" applyBorder="1" applyAlignment="1">
      <alignment horizontal="right" vertical="center"/>
    </xf>
    <xf numFmtId="0" fontId="10" fillId="0" borderId="0" xfId="0" applyFont="1" applyBorder="1" applyAlignment="1">
      <alignment horizontal="right" vertical="center" wrapText="1"/>
    </xf>
    <xf numFmtId="0" fontId="10" fillId="0" borderId="25" xfId="0" applyFont="1" applyBorder="1" applyAlignment="1">
      <alignment horizontal="right" vertical="center" wrapText="1"/>
    </xf>
    <xf numFmtId="0" fontId="10" fillId="6" borderId="14" xfId="0" applyNumberFormat="1" applyFont="1" applyFill="1" applyBorder="1" applyAlignment="1" applyProtection="1">
      <alignment horizontal="left" vertical="center" shrinkToFit="1"/>
      <protection locked="0"/>
    </xf>
    <xf numFmtId="0" fontId="10" fillId="6" borderId="15" xfId="0" applyNumberFormat="1" applyFont="1" applyFill="1" applyBorder="1" applyAlignment="1" applyProtection="1">
      <alignment horizontal="left" vertical="center" shrinkToFit="1"/>
      <protection locked="0"/>
    </xf>
    <xf numFmtId="0" fontId="10" fillId="6" borderId="14" xfId="0" applyNumberFormat="1" applyFont="1" applyFill="1" applyBorder="1" applyAlignment="1" applyProtection="1">
      <alignment horizontal="left" vertical="center"/>
      <protection locked="0"/>
    </xf>
    <xf numFmtId="0" fontId="10" fillId="6" borderId="10" xfId="0" applyNumberFormat="1" applyFont="1" applyFill="1" applyBorder="1" applyAlignment="1" applyProtection="1">
      <alignment horizontal="left" vertical="center"/>
      <protection locked="0"/>
    </xf>
    <xf numFmtId="0" fontId="10" fillId="6" borderId="15" xfId="0" applyNumberFormat="1" applyFont="1" applyFill="1" applyBorder="1" applyAlignment="1" applyProtection="1">
      <alignment horizontal="left" vertical="center"/>
      <protection locked="0"/>
    </xf>
    <xf numFmtId="0" fontId="10" fillId="6" borderId="20" xfId="0" applyNumberFormat="1" applyFont="1" applyFill="1" applyBorder="1" applyAlignment="1" applyProtection="1">
      <alignment horizontal="left" vertical="center"/>
      <protection locked="0"/>
    </xf>
    <xf numFmtId="0" fontId="10" fillId="6" borderId="11" xfId="0" applyNumberFormat="1" applyFont="1" applyFill="1" applyBorder="1" applyAlignment="1" applyProtection="1">
      <alignment horizontal="left" vertical="center"/>
      <protection locked="0"/>
    </xf>
    <xf numFmtId="0" fontId="10" fillId="6" borderId="17" xfId="0" applyNumberFormat="1" applyFont="1" applyFill="1" applyBorder="1" applyAlignment="1" applyProtection="1">
      <alignment horizontal="left" vertical="center"/>
      <protection locked="0"/>
    </xf>
    <xf numFmtId="0" fontId="11" fillId="0" borderId="9" xfId="0" applyNumberFormat="1" applyFont="1" applyFill="1" applyBorder="1" applyAlignment="1" applyProtection="1">
      <alignment horizontal="left" vertical="top"/>
    </xf>
    <xf numFmtId="0" fontId="8" fillId="0" borderId="0" xfId="0" applyFont="1" applyAlignment="1">
      <alignment horizontal="center" vertical="top"/>
    </xf>
    <xf numFmtId="0" fontId="11" fillId="0" borderId="9" xfId="0" applyNumberFormat="1" applyFont="1" applyFill="1" applyBorder="1" applyAlignment="1" applyProtection="1">
      <alignment horizontal="center" vertical="top"/>
    </xf>
    <xf numFmtId="0" fontId="11" fillId="0" borderId="16" xfId="0" applyNumberFormat="1" applyFont="1" applyFill="1" applyBorder="1" applyAlignment="1" applyProtection="1">
      <alignment horizontal="center" vertical="top"/>
    </xf>
    <xf numFmtId="0" fontId="11" fillId="0" borderId="13" xfId="0" applyNumberFormat="1" applyFont="1" applyFill="1" applyBorder="1" applyAlignment="1" applyProtection="1">
      <alignment horizontal="left" vertical="top"/>
    </xf>
    <xf numFmtId="0" fontId="25" fillId="0" borderId="14" xfId="0" applyFont="1" applyBorder="1" applyAlignment="1">
      <alignment horizontal="center" vertical="center"/>
    </xf>
    <xf numFmtId="0" fontId="25" fillId="0" borderId="15" xfId="0" applyFont="1" applyBorder="1" applyAlignment="1">
      <alignment horizontal="center" vertical="center"/>
    </xf>
    <xf numFmtId="0" fontId="11" fillId="0" borderId="14" xfId="0" applyFont="1" applyBorder="1" applyAlignment="1">
      <alignment horizontal="left" vertical="top" wrapText="1"/>
    </xf>
    <xf numFmtId="0" fontId="11" fillId="0" borderId="10" xfId="0" applyFont="1" applyBorder="1" applyAlignment="1">
      <alignment horizontal="left" vertical="top" wrapText="1"/>
    </xf>
    <xf numFmtId="0" fontId="11" fillId="0" borderId="15" xfId="0" applyFont="1" applyBorder="1" applyAlignment="1">
      <alignment horizontal="left" vertical="top" wrapText="1"/>
    </xf>
    <xf numFmtId="0" fontId="8" fillId="0" borderId="0" xfId="0" applyFont="1" applyAlignment="1">
      <alignment horizontal="center" vertical="top" wrapText="1"/>
    </xf>
    <xf numFmtId="0" fontId="10" fillId="0" borderId="0" xfId="0" applyFont="1" applyAlignment="1">
      <alignment horizontal="left" wrapText="1"/>
    </xf>
    <xf numFmtId="0" fontId="8" fillId="4" borderId="9" xfId="0" applyFont="1" applyFill="1" applyBorder="1" applyAlignment="1">
      <alignment horizontal="left" vertical="center"/>
    </xf>
    <xf numFmtId="0" fontId="9" fillId="4" borderId="9" xfId="0" applyNumberFormat="1" applyFont="1" applyFill="1" applyBorder="1" applyAlignment="1">
      <alignment horizontal="left" shrinkToFit="1"/>
    </xf>
    <xf numFmtId="0" fontId="9" fillId="4" borderId="9" xfId="0" applyFont="1" applyFill="1" applyBorder="1" applyAlignment="1">
      <alignment horizontal="left" shrinkToFit="1"/>
    </xf>
    <xf numFmtId="0" fontId="8" fillId="4" borderId="9" xfId="0" applyFont="1" applyFill="1" applyBorder="1" applyAlignment="1">
      <alignment horizontal="left" shrinkToFit="1"/>
    </xf>
    <xf numFmtId="0" fontId="21" fillId="0" borderId="19" xfId="0" applyFont="1" applyBorder="1" applyAlignment="1">
      <alignment horizontal="left" vertical="center" wrapText="1"/>
    </xf>
    <xf numFmtId="0" fontId="11" fillId="0" borderId="14" xfId="0" applyNumberFormat="1" applyFont="1" applyFill="1" applyBorder="1" applyAlignment="1" applyProtection="1">
      <alignment horizontal="left" vertical="center" wrapText="1"/>
    </xf>
    <xf numFmtId="0" fontId="11" fillId="0" borderId="15" xfId="0" applyNumberFormat="1" applyFont="1" applyFill="1" applyBorder="1" applyAlignment="1" applyProtection="1">
      <alignment horizontal="left" vertical="center" wrapText="1"/>
    </xf>
    <xf numFmtId="0" fontId="25" fillId="0" borderId="10" xfId="0" applyFont="1" applyBorder="1" applyAlignment="1">
      <alignment horizontal="center" vertical="center"/>
    </xf>
    <xf numFmtId="0" fontId="11" fillId="0" borderId="28" xfId="0" applyNumberFormat="1" applyFont="1" applyFill="1" applyBorder="1" applyAlignment="1" applyProtection="1">
      <alignment horizontal="center" vertical="top"/>
    </xf>
    <xf numFmtId="0" fontId="11" fillId="0" borderId="13" xfId="0" applyNumberFormat="1" applyFont="1" applyFill="1" applyBorder="1" applyAlignment="1" applyProtection="1">
      <alignment horizontal="center" vertical="top"/>
    </xf>
    <xf numFmtId="0" fontId="11" fillId="0" borderId="14" xfId="0" applyNumberFormat="1" applyFont="1" applyFill="1" applyBorder="1" applyAlignment="1" applyProtection="1">
      <alignment horizontal="left" vertical="top"/>
    </xf>
    <xf numFmtId="0" fontId="11" fillId="0" borderId="10" xfId="0" applyNumberFormat="1" applyFont="1" applyFill="1" applyBorder="1" applyAlignment="1" applyProtection="1">
      <alignment horizontal="left" vertical="top"/>
    </xf>
    <xf numFmtId="0" fontId="11" fillId="0" borderId="15" xfId="0" applyNumberFormat="1" applyFont="1" applyFill="1" applyBorder="1" applyAlignment="1" applyProtection="1">
      <alignment horizontal="left" vertical="top"/>
    </xf>
    <xf numFmtId="0" fontId="10" fillId="6" borderId="14" xfId="9" applyNumberFormat="1" applyFont="1" applyFill="1" applyBorder="1" applyAlignment="1" applyProtection="1">
      <alignment horizontal="left" vertical="center" shrinkToFit="1"/>
      <protection locked="0"/>
    </xf>
    <xf numFmtId="0" fontId="10" fillId="6" borderId="15" xfId="9" applyNumberFormat="1" applyFont="1" applyFill="1" applyBorder="1" applyAlignment="1" applyProtection="1">
      <alignment horizontal="left" vertical="center" shrinkToFit="1"/>
      <protection locked="0"/>
    </xf>
    <xf numFmtId="0" fontId="17" fillId="0" borderId="0" xfId="0" applyFont="1" applyAlignment="1">
      <alignment horizontal="left" wrapText="1"/>
    </xf>
    <xf numFmtId="0" fontId="18" fillId="0" borderId="14" xfId="0" applyFont="1" applyBorder="1" applyAlignment="1">
      <alignment horizontal="left" vertical="top" wrapText="1"/>
    </xf>
    <xf numFmtId="0" fontId="18" fillId="0" borderId="10" xfId="0" applyFont="1" applyBorder="1" applyAlignment="1">
      <alignment horizontal="left" vertical="top" wrapText="1"/>
    </xf>
    <xf numFmtId="0" fontId="18" fillId="0" borderId="15" xfId="0" applyFont="1" applyBorder="1" applyAlignment="1">
      <alignment horizontal="left" vertical="top" wrapText="1"/>
    </xf>
    <xf numFmtId="0" fontId="16" fillId="0" borderId="0" xfId="0" applyFont="1" applyAlignment="1">
      <alignment horizontal="center" vertical="top"/>
    </xf>
    <xf numFmtId="0" fontId="16" fillId="0" borderId="0" xfId="0" applyFont="1" applyAlignment="1">
      <alignment horizontal="center" vertical="top" wrapText="1"/>
    </xf>
    <xf numFmtId="0" fontId="8" fillId="4" borderId="14" xfId="0" applyFont="1" applyFill="1" applyBorder="1" applyAlignment="1">
      <alignment horizontal="left" vertical="center"/>
    </xf>
    <xf numFmtId="0" fontId="8" fillId="4" borderId="10" xfId="0" applyFont="1" applyFill="1" applyBorder="1" applyAlignment="1">
      <alignment horizontal="left" vertical="center"/>
    </xf>
    <xf numFmtId="0" fontId="8" fillId="4" borderId="15" xfId="0" applyFont="1" applyFill="1" applyBorder="1" applyAlignment="1">
      <alignment horizontal="left" vertical="center"/>
    </xf>
    <xf numFmtId="0" fontId="9" fillId="4" borderId="14" xfId="0" applyNumberFormat="1" applyFont="1" applyFill="1" applyBorder="1" applyAlignment="1">
      <alignment horizontal="left" shrinkToFit="1"/>
    </xf>
    <xf numFmtId="0" fontId="9" fillId="4" borderId="10" xfId="0" applyNumberFormat="1" applyFont="1" applyFill="1" applyBorder="1" applyAlignment="1">
      <alignment horizontal="left" shrinkToFit="1"/>
    </xf>
    <xf numFmtId="0" fontId="9" fillId="4" borderId="15" xfId="0" applyNumberFormat="1" applyFont="1" applyFill="1" applyBorder="1" applyAlignment="1">
      <alignment horizontal="left" shrinkToFit="1"/>
    </xf>
    <xf numFmtId="0" fontId="9" fillId="4" borderId="14" xfId="0" applyFont="1" applyFill="1" applyBorder="1" applyAlignment="1">
      <alignment horizontal="left" shrinkToFit="1"/>
    </xf>
    <xf numFmtId="0" fontId="9" fillId="4" borderId="10" xfId="0" applyFont="1" applyFill="1" applyBorder="1" applyAlignment="1">
      <alignment horizontal="left" shrinkToFit="1"/>
    </xf>
    <xf numFmtId="0" fontId="9" fillId="4" borderId="15" xfId="0" applyFont="1" applyFill="1" applyBorder="1" applyAlignment="1">
      <alignment horizontal="left" shrinkToFit="1"/>
    </xf>
    <xf numFmtId="0" fontId="8" fillId="4" borderId="14" xfId="0" applyFont="1" applyFill="1" applyBorder="1" applyAlignment="1">
      <alignment horizontal="left" shrinkToFit="1"/>
    </xf>
    <xf numFmtId="0" fontId="8" fillId="4" borderId="10" xfId="0" applyFont="1" applyFill="1" applyBorder="1" applyAlignment="1">
      <alignment horizontal="left" shrinkToFit="1"/>
    </xf>
    <xf numFmtId="0" fontId="8" fillId="4" borderId="15" xfId="0" applyFont="1" applyFill="1" applyBorder="1" applyAlignment="1">
      <alignment horizontal="left" shrinkToFit="1"/>
    </xf>
    <xf numFmtId="0" fontId="21" fillId="0" borderId="19" xfId="0" applyFont="1" applyBorder="1" applyAlignment="1">
      <alignment horizontal="left" vertical="top" wrapText="1"/>
    </xf>
    <xf numFmtId="0" fontId="10" fillId="6" borderId="10" xfId="0" applyNumberFormat="1" applyFont="1" applyFill="1" applyBorder="1" applyAlignment="1" applyProtection="1">
      <alignment horizontal="left" vertical="center" shrinkToFit="1"/>
      <protection locked="0"/>
    </xf>
    <xf numFmtId="0" fontId="10" fillId="0" borderId="19" xfId="0" applyFont="1" applyFill="1" applyBorder="1" applyAlignment="1" applyProtection="1">
      <alignment horizontal="left" vertical="top"/>
    </xf>
    <xf numFmtId="0" fontId="10" fillId="0" borderId="29" xfId="0" applyFont="1" applyFill="1" applyBorder="1" applyAlignment="1" applyProtection="1">
      <alignment horizontal="left" vertical="top"/>
    </xf>
    <xf numFmtId="0" fontId="11" fillId="6" borderId="11" xfId="0" applyFont="1" applyFill="1" applyBorder="1" applyAlignment="1" applyProtection="1">
      <alignment horizontal="left" vertical="top"/>
      <protection locked="0"/>
    </xf>
    <xf numFmtId="0" fontId="10" fillId="0" borderId="0" xfId="0" applyFont="1" applyAlignment="1">
      <alignment horizontal="right" wrapText="1"/>
    </xf>
    <xf numFmtId="0" fontId="10" fillId="0" borderId="25" xfId="0" applyFont="1" applyBorder="1" applyAlignment="1">
      <alignment horizontal="right" wrapText="1"/>
    </xf>
    <xf numFmtId="0" fontId="10" fillId="0" borderId="26" xfId="0" applyFont="1" applyBorder="1" applyAlignment="1">
      <alignment horizontal="right"/>
    </xf>
    <xf numFmtId="0" fontId="10" fillId="0" borderId="27" xfId="0" applyFont="1" applyBorder="1" applyAlignment="1">
      <alignment horizontal="right"/>
    </xf>
    <xf numFmtId="0" fontId="15" fillId="0" borderId="0" xfId="0" applyFont="1" applyBorder="1" applyAlignment="1" applyProtection="1">
      <alignment horizontal="left" vertical="top" wrapText="1"/>
    </xf>
    <xf numFmtId="0" fontId="9" fillId="4" borderId="14" xfId="0" applyFont="1" applyFill="1" applyBorder="1" applyAlignment="1" applyProtection="1">
      <alignment horizontal="left" vertical="top"/>
    </xf>
    <xf numFmtId="0" fontId="9" fillId="4" borderId="15" xfId="0" applyFont="1" applyFill="1" applyBorder="1" applyAlignment="1" applyProtection="1">
      <alignment horizontal="left" vertical="top"/>
    </xf>
    <xf numFmtId="0" fontId="8" fillId="4" borderId="14" xfId="0" applyFont="1" applyFill="1" applyBorder="1" applyAlignment="1" applyProtection="1">
      <alignment horizontal="left" vertical="top"/>
    </xf>
    <xf numFmtId="0" fontId="8" fillId="4" borderId="15" xfId="0" applyFont="1" applyFill="1" applyBorder="1" applyAlignment="1" applyProtection="1">
      <alignment horizontal="left" vertical="top"/>
    </xf>
    <xf numFmtId="0" fontId="16" fillId="0" borderId="0" xfId="0" applyFont="1" applyBorder="1" applyAlignment="1">
      <alignment horizontal="right" wrapText="1"/>
    </xf>
    <xf numFmtId="0" fontId="16" fillId="0" borderId="25" xfId="0" applyFont="1" applyBorder="1" applyAlignment="1">
      <alignment horizontal="right" wrapText="1"/>
    </xf>
    <xf numFmtId="0" fontId="16" fillId="0" borderId="0" xfId="0" applyFont="1" applyAlignment="1">
      <alignment horizontal="right"/>
    </xf>
    <xf numFmtId="0" fontId="49" fillId="0" borderId="0" xfId="9" applyFont="1" applyAlignment="1">
      <alignment horizontal="center" wrapText="1"/>
    </xf>
    <xf numFmtId="0" fontId="50" fillId="0" borderId="0" xfId="9" applyFont="1" applyAlignment="1">
      <alignment horizontal="center" wrapText="1"/>
    </xf>
    <xf numFmtId="0" fontId="51" fillId="3" borderId="14" xfId="9" applyFont="1" applyFill="1" applyBorder="1" applyAlignment="1" applyProtection="1">
      <protection locked="0"/>
    </xf>
    <xf numFmtId="0" fontId="51" fillId="3" borderId="15" xfId="9" applyFont="1" applyFill="1" applyBorder="1" applyAlignment="1" applyProtection="1">
      <protection locked="0"/>
    </xf>
    <xf numFmtId="0" fontId="37" fillId="3" borderId="14" xfId="9" applyFill="1" applyBorder="1" applyAlignment="1" applyProtection="1">
      <protection locked="0"/>
    </xf>
    <xf numFmtId="0" fontId="37" fillId="3" borderId="10" xfId="9" applyFont="1" applyFill="1" applyBorder="1" applyAlignment="1" applyProtection="1">
      <protection locked="0"/>
    </xf>
    <xf numFmtId="0" fontId="37" fillId="3" borderId="15" xfId="9" applyFont="1" applyFill="1" applyBorder="1" applyAlignment="1" applyProtection="1">
      <protection locked="0"/>
    </xf>
    <xf numFmtId="0" fontId="46" fillId="0" borderId="0" xfId="9" applyFont="1" applyBorder="1" applyAlignment="1">
      <alignment horizontal="center" wrapText="1"/>
    </xf>
    <xf numFmtId="0" fontId="37" fillId="0" borderId="12" xfId="9" applyFont="1" applyBorder="1" applyAlignment="1">
      <alignment wrapText="1"/>
    </xf>
    <xf numFmtId="0" fontId="37" fillId="0" borderId="12" xfId="9" applyBorder="1" applyAlignment="1">
      <alignment wrapText="1"/>
    </xf>
  </cellXfs>
  <cellStyles count="17">
    <cellStyle name="Comma 2" xfId="1"/>
    <cellStyle name="Comma 3" xfId="2"/>
    <cellStyle name="Currency" xfId="3" builtinId="4"/>
    <cellStyle name="Currency 2 2" xfId="4"/>
    <cellStyle name="Hyperlink" xfId="5" builtinId="8"/>
    <cellStyle name="Normal" xfId="0" builtinId="0"/>
    <cellStyle name="Normal 2" xfId="6"/>
    <cellStyle name="Normal 3" xfId="7"/>
    <cellStyle name="Normal 4" xfId="8"/>
    <cellStyle name="Normal 5" xfId="9"/>
    <cellStyle name="Normal_1CHECK" xfId="10"/>
    <cellStyle name="Normal_2WSC" xfId="11"/>
    <cellStyle name="Normal_7INSTRUC" xfId="12"/>
    <cellStyle name="Normal_APP-9697" xfId="13"/>
    <cellStyle name="Normal_LY-FUND" xfId="14"/>
    <cellStyle name="Normal_TY-FUND" xfId="15"/>
    <cellStyle name="Percent" xfId="16"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ctrlProps/ctrlProp1.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563880</xdr:colOff>
      <xdr:row>1</xdr:row>
      <xdr:rowOff>22860</xdr:rowOff>
    </xdr:from>
    <xdr:to>
      <xdr:col>1</xdr:col>
      <xdr:colOff>1653540</xdr:colOff>
      <xdr:row>6</xdr:row>
      <xdr:rowOff>68580</xdr:rowOff>
    </xdr:to>
    <xdr:pic>
      <xdr:nvPicPr>
        <xdr:cNvPr id="14865" name="Picture 91" descr="http://www.cccco.edu/Portals/4/News/assets/ccc_logo_wrap_text_clr.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0" y="220980"/>
          <a:ext cx="1089660" cy="998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5</xdr:row>
          <xdr:rowOff>15240</xdr:rowOff>
        </xdr:from>
        <xdr:to>
          <xdr:col>4</xdr:col>
          <xdr:colOff>480060</xdr:colOff>
          <xdr:row>5</xdr:row>
          <xdr:rowOff>175260</xdr:rowOff>
        </xdr:to>
        <xdr:sp macro="" textlink="">
          <xdr:nvSpPr>
            <xdr:cNvPr id="18433" name="Check Box 1" hidden="1">
              <a:extLst>
                <a:ext uri="{63B3BB69-23CF-44E3-9099-C40C66FF867C}">
                  <a14:compatExt spid="_x0000_s1843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Indicate with a checkmark</a:t>
              </a:r>
            </a:p>
          </xdr:txBody>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ccco.edu/DSPS/End%20of%20Year%20Expenditures%20Report/EOY-2010-11/EOY%20Report%20form%20to%20be%20completed%20by%20colleges/final%20DSPS%202010-11%20EOY%20Expenditures%20Report%20form/DSPS%202010-11%20EOY%20Expenditures%20Report%20(REV.%208-2011)%20no%20passwor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SPS/End%20of%20Year%20Expenditures%20Report/EOY-2010-11/EOY%20Report%20form%20to%20be%20completed%20by%20colleges/final%20DSPS%202010-11%20EOY%20Expenditures%20Report%20form/DSPS%202010-11%20EOY%20Expenditures%20Report%20(REV.%208-2011)%20no%20passwor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pservin/AppData/Local/Microsoft/Windows/Temporary%20Internet%20Files/Content.Outlook/EPD1RCH3/2011-12%20Categorical%20Flexibility%20Report%20Form.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orta/AppData/Local/Microsoft/Windows/Temporary%20Internet%20Files/Content.Outlook/HX6B0MKQ/Web%20version-Copy%20of%20Matriculation%202011-12%20Year%20End%20Expenditures%20Report%20form%20(REV%20%208a-201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cccco.edu/Portals/4/SS/DSPS/DSPS%202010-11%20EOY%20Expenditures%20Report%20(REV.%208-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o First"/>
      <sheetName val="Part I Rev, Part II Sp Cl FTES"/>
      <sheetName val="Part III DSPS Expenditures"/>
      <sheetName val="Part IV DHH"/>
      <sheetName val="Part V Certification"/>
      <sheetName val="districts colleges"/>
      <sheetName val="P2"/>
      <sheetName val="Special Class FTES calc"/>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o First"/>
      <sheetName val="Part I Rev, Part II Sp Cl FTES"/>
      <sheetName val="Part III DSPS Expenditures"/>
      <sheetName val="Part IV DHH"/>
      <sheetName val="Part V Certification"/>
      <sheetName val="districts colleges"/>
      <sheetName val="P2"/>
      <sheetName val="Special Class FTES calc"/>
    </sheetNames>
    <sheetDataSet>
      <sheetData sheetId="0"/>
      <sheetData sheetId="1"/>
      <sheetData sheetId="2"/>
      <sheetData sheetId="3"/>
      <sheetData sheetId="4"/>
      <sheetData sheetId="5"/>
      <sheetData sheetId="6">
        <row r="2">
          <cell r="A2" t="str">
            <v>Select your district</v>
          </cell>
          <cell r="C2" t="str">
            <v>Select your college</v>
          </cell>
        </row>
        <row r="3">
          <cell r="A3" t="str">
            <v>Allan Hancock CCD</v>
          </cell>
          <cell r="C3" t="str">
            <v>Alameda College</v>
          </cell>
        </row>
        <row r="4">
          <cell r="A4" t="str">
            <v>Antelope Valley CCD</v>
          </cell>
          <cell r="C4" t="str">
            <v>Allan Hancock College</v>
          </cell>
        </row>
        <row r="5">
          <cell r="A5" t="str">
            <v>Barstow CCD</v>
          </cell>
          <cell r="C5" t="str">
            <v>American River College</v>
          </cell>
        </row>
        <row r="6">
          <cell r="A6" t="str">
            <v>Butte CCD</v>
          </cell>
          <cell r="C6" t="str">
            <v>Antelope Valley College</v>
          </cell>
        </row>
        <row r="7">
          <cell r="A7" t="str">
            <v>Cabrillo CCD</v>
          </cell>
          <cell r="C7" t="str">
            <v>Bakersfield College</v>
          </cell>
        </row>
        <row r="8">
          <cell r="A8" t="str">
            <v>Cerritos CCD</v>
          </cell>
          <cell r="C8" t="str">
            <v>Barstow College</v>
          </cell>
        </row>
        <row r="9">
          <cell r="A9" t="str">
            <v>Chabot-Las Positas CCD</v>
          </cell>
          <cell r="C9" t="str">
            <v>Berkeley City College</v>
          </cell>
        </row>
        <row r="10">
          <cell r="A10" t="str">
            <v>Chaffey CCD</v>
          </cell>
          <cell r="C10" t="str">
            <v>Butte College</v>
          </cell>
        </row>
        <row r="11">
          <cell r="A11" t="str">
            <v>Citrus CCD</v>
          </cell>
          <cell r="C11" t="str">
            <v>Cabrillo College</v>
          </cell>
        </row>
        <row r="12">
          <cell r="A12" t="str">
            <v>Coast CCD</v>
          </cell>
          <cell r="C12" t="str">
            <v>Canada College</v>
          </cell>
        </row>
        <row r="13">
          <cell r="A13" t="str">
            <v>Compton CCD</v>
          </cell>
          <cell r="C13" t="str">
            <v>College of the Canyons</v>
          </cell>
        </row>
        <row r="14">
          <cell r="A14" t="str">
            <v>Contra Costa CCD</v>
          </cell>
          <cell r="C14" t="str">
            <v>Cerritos College</v>
          </cell>
        </row>
        <row r="15">
          <cell r="A15" t="str">
            <v>Copper Mt. CCD</v>
          </cell>
          <cell r="C15" t="str">
            <v>Cerro Coso College</v>
          </cell>
        </row>
        <row r="16">
          <cell r="A16" t="str">
            <v>Desert CCD</v>
          </cell>
          <cell r="C16" t="str">
            <v>Chabot College</v>
          </cell>
        </row>
        <row r="17">
          <cell r="A17" t="str">
            <v>El Camino CCD</v>
          </cell>
          <cell r="C17" t="str">
            <v>Chaffey College</v>
          </cell>
        </row>
        <row r="18">
          <cell r="A18" t="str">
            <v>Feather River CCD</v>
          </cell>
          <cell r="C18" t="str">
            <v>Citrus College</v>
          </cell>
        </row>
        <row r="19">
          <cell r="A19" t="str">
            <v>Foothill-DeAnza CCD</v>
          </cell>
          <cell r="C19" t="str">
            <v>Coastline College</v>
          </cell>
        </row>
        <row r="20">
          <cell r="A20" t="str">
            <v>Gavilan Joint CCD</v>
          </cell>
          <cell r="C20" t="str">
            <v>Columbia College</v>
          </cell>
        </row>
        <row r="21">
          <cell r="A21" t="str">
            <v>Glendale CCD</v>
          </cell>
          <cell r="C21" t="str">
            <v>Compton College</v>
          </cell>
        </row>
        <row r="22">
          <cell r="A22" t="str">
            <v>Grossmont Cuyamaca CCD</v>
          </cell>
          <cell r="C22" t="str">
            <v>Contra Costa College</v>
          </cell>
        </row>
        <row r="23">
          <cell r="A23" t="str">
            <v>Hartnell CCD</v>
          </cell>
          <cell r="C23" t="str">
            <v xml:space="preserve">Copper Mt. College </v>
          </cell>
        </row>
        <row r="24">
          <cell r="A24" t="str">
            <v>Imperial CCD</v>
          </cell>
          <cell r="C24" t="str">
            <v>Cosumnes River College</v>
          </cell>
        </row>
        <row r="25">
          <cell r="A25" t="str">
            <v>Kern CCD</v>
          </cell>
          <cell r="C25" t="str">
            <v>Crafton Hills College</v>
          </cell>
        </row>
        <row r="26">
          <cell r="A26" t="str">
            <v>Lake Tahoe CCD</v>
          </cell>
          <cell r="C26" t="str">
            <v>Cuesta College</v>
          </cell>
        </row>
        <row r="27">
          <cell r="A27" t="str">
            <v>Lassen CCD</v>
          </cell>
          <cell r="C27" t="str">
            <v>Cuyamaca College</v>
          </cell>
        </row>
        <row r="28">
          <cell r="A28" t="str">
            <v xml:space="preserve">Long Beach CCD </v>
          </cell>
          <cell r="C28" t="str">
            <v>Cypress College</v>
          </cell>
        </row>
        <row r="29">
          <cell r="A29" t="str">
            <v>Los Angeles CCD</v>
          </cell>
          <cell r="C29" t="str">
            <v>De Anza College</v>
          </cell>
        </row>
        <row r="30">
          <cell r="A30" t="str">
            <v>Los Rios CCD</v>
          </cell>
          <cell r="C30" t="str">
            <v>College of the Desert</v>
          </cell>
        </row>
        <row r="31">
          <cell r="A31" t="str">
            <v>Marin CCD</v>
          </cell>
          <cell r="C31" t="str">
            <v>Diablo Valley College</v>
          </cell>
        </row>
        <row r="32">
          <cell r="A32" t="str">
            <v>Mendocino-Lake CCD</v>
          </cell>
          <cell r="C32" t="str">
            <v>East Los Angeles College</v>
          </cell>
        </row>
        <row r="33">
          <cell r="A33" t="str">
            <v>Merced CCD</v>
          </cell>
          <cell r="C33" t="str">
            <v>El Camino College</v>
          </cell>
        </row>
        <row r="34">
          <cell r="A34" t="str">
            <v>Mira Costa CCD</v>
          </cell>
          <cell r="C34" t="str">
            <v>Evergreen Valley College</v>
          </cell>
        </row>
        <row r="35">
          <cell r="A35" t="str">
            <v>Monterey Peninsula CCD</v>
          </cell>
          <cell r="C35" t="str">
            <v>Feather River College</v>
          </cell>
        </row>
        <row r="36">
          <cell r="A36" t="str">
            <v>Mt. San Antonio CCD</v>
          </cell>
          <cell r="C36" t="str">
            <v>Folsom Lake</v>
          </cell>
        </row>
        <row r="37">
          <cell r="A37" t="str">
            <v>Mt. San Jacinto CCD</v>
          </cell>
          <cell r="C37" t="str">
            <v>Foothill College</v>
          </cell>
        </row>
        <row r="38">
          <cell r="A38" t="str">
            <v>Napa Valley CCD</v>
          </cell>
          <cell r="C38" t="str">
            <v>Fresno City College</v>
          </cell>
        </row>
        <row r="39">
          <cell r="A39" t="str">
            <v>North Orange County CCD</v>
          </cell>
          <cell r="C39" t="str">
            <v>Fullerton College</v>
          </cell>
        </row>
        <row r="40">
          <cell r="A40" t="str">
            <v>Ohlone CCD</v>
          </cell>
          <cell r="C40" t="str">
            <v>Gavilan College</v>
          </cell>
        </row>
        <row r="41">
          <cell r="A41" t="str">
            <v>Palo Verde CCD</v>
          </cell>
          <cell r="C41" t="str">
            <v>Glendale College</v>
          </cell>
        </row>
        <row r="42">
          <cell r="A42" t="str">
            <v>Palomar CCD</v>
          </cell>
          <cell r="C42" t="str">
            <v>Golden West College</v>
          </cell>
        </row>
        <row r="43">
          <cell r="A43" t="str">
            <v>Pasadena Area CCD</v>
          </cell>
          <cell r="C43" t="str">
            <v>Grossmont College</v>
          </cell>
        </row>
        <row r="44">
          <cell r="A44" t="str">
            <v>Peralta CCD</v>
          </cell>
          <cell r="C44" t="str">
            <v>Hartnell College</v>
          </cell>
        </row>
        <row r="45">
          <cell r="A45" t="str">
            <v>Rancho Santiago CCD</v>
          </cell>
          <cell r="C45" t="str">
            <v>Imperial Valley College</v>
          </cell>
        </row>
        <row r="46">
          <cell r="A46" t="str">
            <v>Redwoods CCD</v>
          </cell>
          <cell r="C46" t="str">
            <v>Irvine Valley College</v>
          </cell>
        </row>
        <row r="47">
          <cell r="A47" t="str">
            <v>Rio Hondo CCD</v>
          </cell>
          <cell r="C47" t="str">
            <v>Lake Tahoe College</v>
          </cell>
        </row>
        <row r="48">
          <cell r="A48" t="str">
            <v>Riverside CCD</v>
          </cell>
          <cell r="C48" t="str">
            <v>Laney College</v>
          </cell>
        </row>
        <row r="49">
          <cell r="A49" t="str">
            <v>San Bernardino CCD</v>
          </cell>
          <cell r="C49" t="str">
            <v>Las Positas College</v>
          </cell>
        </row>
        <row r="50">
          <cell r="A50" t="str">
            <v>San Diego CCD</v>
          </cell>
          <cell r="C50" t="str">
            <v>Lassen College</v>
          </cell>
        </row>
        <row r="51">
          <cell r="A51" t="str">
            <v>San Francisco CCD</v>
          </cell>
          <cell r="C51" t="str">
            <v>Long Beach City College</v>
          </cell>
        </row>
        <row r="52">
          <cell r="A52" t="str">
            <v>San Joaquin Delta CCD</v>
          </cell>
          <cell r="C52" t="str">
            <v>Los Angeles City College</v>
          </cell>
        </row>
        <row r="53">
          <cell r="A53" t="str">
            <v>San Jose-Evergreen CCD</v>
          </cell>
          <cell r="C53" t="str">
            <v>Los Angeles Harbor College</v>
          </cell>
        </row>
        <row r="54">
          <cell r="A54" t="str">
            <v>San Luis Obispo CCD</v>
          </cell>
          <cell r="C54" t="str">
            <v>Los Angeles Mission College</v>
          </cell>
        </row>
        <row r="55">
          <cell r="A55" t="str">
            <v>San Mateo CCD</v>
          </cell>
          <cell r="C55" t="str">
            <v>Los Angeles Pierce College</v>
          </cell>
        </row>
        <row r="56">
          <cell r="A56" t="str">
            <v>Santa Barbara CCD</v>
          </cell>
          <cell r="C56" t="str">
            <v>Los Angeles Southwest College</v>
          </cell>
        </row>
        <row r="57">
          <cell r="A57" t="str">
            <v>Santa Clarita CCD</v>
          </cell>
          <cell r="C57" t="str">
            <v>Los Angeles Trade-Tech College</v>
          </cell>
        </row>
        <row r="58">
          <cell r="A58" t="str">
            <v>Santa Monica CCD</v>
          </cell>
          <cell r="C58" t="str">
            <v>Los Angeles Valley College</v>
          </cell>
        </row>
        <row r="59">
          <cell r="A59" t="str">
            <v>Sequoias CCD</v>
          </cell>
          <cell r="C59" t="str">
            <v>Los Medanos College</v>
          </cell>
        </row>
        <row r="60">
          <cell r="A60" t="str">
            <v>Shasta-Tehama-Trinity CCD</v>
          </cell>
          <cell r="C60" t="str">
            <v>Marin College</v>
          </cell>
        </row>
        <row r="61">
          <cell r="A61" t="str">
            <v>Sierra CCD</v>
          </cell>
          <cell r="C61" t="str">
            <v>Mendocino College</v>
          </cell>
        </row>
        <row r="62">
          <cell r="A62" t="str">
            <v>Siskiyou Joint CCD</v>
          </cell>
          <cell r="C62" t="str">
            <v>Merced College</v>
          </cell>
        </row>
        <row r="63">
          <cell r="A63" t="str">
            <v>Solano CCD</v>
          </cell>
          <cell r="C63" t="str">
            <v>Merritt College</v>
          </cell>
        </row>
        <row r="64">
          <cell r="A64" t="str">
            <v>Sonoma County CCD</v>
          </cell>
          <cell r="C64" t="str">
            <v>Mira Costa College</v>
          </cell>
        </row>
        <row r="65">
          <cell r="A65" t="str">
            <v>South Orange County CCD</v>
          </cell>
          <cell r="C65" t="str">
            <v>Mission College</v>
          </cell>
        </row>
        <row r="66">
          <cell r="A66" t="str">
            <v>Southwestern CCD</v>
          </cell>
          <cell r="C66" t="str">
            <v>Modesto Junior College</v>
          </cell>
        </row>
        <row r="67">
          <cell r="A67" t="str">
            <v>State Center CCD</v>
          </cell>
          <cell r="C67" t="str">
            <v>Monterey Peninsula College</v>
          </cell>
        </row>
        <row r="68">
          <cell r="A68" t="str">
            <v>Ventura CCD</v>
          </cell>
          <cell r="C68" t="str">
            <v>Moorpark College</v>
          </cell>
        </row>
        <row r="69">
          <cell r="A69" t="str">
            <v>Victor Valley CCD</v>
          </cell>
          <cell r="C69" t="str">
            <v>Moreno Valley College</v>
          </cell>
        </row>
        <row r="70">
          <cell r="A70" t="str">
            <v>West Hills CCD</v>
          </cell>
          <cell r="C70" t="str">
            <v>Mt. San Antonio College</v>
          </cell>
        </row>
        <row r="71">
          <cell r="A71" t="str">
            <v>West Kern CCD</v>
          </cell>
          <cell r="C71" t="str">
            <v>Mt. San Jacinto College</v>
          </cell>
        </row>
        <row r="72">
          <cell r="A72" t="str">
            <v>West Valley CCD</v>
          </cell>
          <cell r="C72" t="str">
            <v>Napa College</v>
          </cell>
        </row>
        <row r="73">
          <cell r="A73" t="str">
            <v>Yosemite CCD</v>
          </cell>
          <cell r="C73" t="str">
            <v>Norco College</v>
          </cell>
        </row>
        <row r="74">
          <cell r="A74" t="str">
            <v>Yuba CCD</v>
          </cell>
          <cell r="C74" t="str">
            <v>Ohlone College</v>
          </cell>
        </row>
        <row r="75">
          <cell r="C75" t="str">
            <v>Orange Coast College</v>
          </cell>
        </row>
        <row r="76">
          <cell r="C76" t="str">
            <v>Oxnard College</v>
          </cell>
        </row>
        <row r="77">
          <cell r="C77" t="str">
            <v>Palo Verde College</v>
          </cell>
        </row>
        <row r="78">
          <cell r="C78" t="str">
            <v>Palomar College</v>
          </cell>
        </row>
        <row r="79">
          <cell r="C79" t="str">
            <v>Pasadena City College</v>
          </cell>
        </row>
        <row r="80">
          <cell r="C80" t="str">
            <v>Porterville College</v>
          </cell>
        </row>
        <row r="81">
          <cell r="C81" t="str">
            <v>College of the Redwoods</v>
          </cell>
        </row>
        <row r="82">
          <cell r="C82" t="str">
            <v>Reedley College</v>
          </cell>
        </row>
        <row r="83">
          <cell r="C83" t="str">
            <v>Rio Hondo College</v>
          </cell>
        </row>
        <row r="84">
          <cell r="C84" t="str">
            <v>Riverside College</v>
          </cell>
        </row>
        <row r="85">
          <cell r="C85" t="str">
            <v>Sacramento City College</v>
          </cell>
        </row>
        <row r="86">
          <cell r="C86" t="str">
            <v>Saddleback College</v>
          </cell>
        </row>
        <row r="87">
          <cell r="C87" t="str">
            <v>San Bernardino Valley College</v>
          </cell>
        </row>
        <row r="88">
          <cell r="C88" t="str">
            <v>San Diego City College</v>
          </cell>
        </row>
        <row r="89">
          <cell r="C89" t="str">
            <v>San Diego Mesa College</v>
          </cell>
        </row>
        <row r="90">
          <cell r="C90" t="str">
            <v>San Diego Miramar College</v>
          </cell>
        </row>
        <row r="91">
          <cell r="C91" t="str">
            <v>San Francisco City College</v>
          </cell>
        </row>
        <row r="92">
          <cell r="C92" t="str">
            <v>San Joaquin Delta College</v>
          </cell>
        </row>
        <row r="93">
          <cell r="C93" t="str">
            <v>San Jose City College</v>
          </cell>
        </row>
        <row r="94">
          <cell r="C94" t="str">
            <v>College of San Mateo</v>
          </cell>
        </row>
        <row r="95">
          <cell r="C95" t="str">
            <v>Santa Ana College</v>
          </cell>
        </row>
        <row r="96">
          <cell r="C96" t="str">
            <v>Santa Barbara City College</v>
          </cell>
        </row>
        <row r="97">
          <cell r="C97" t="str">
            <v>Santa Monica College</v>
          </cell>
        </row>
        <row r="98">
          <cell r="C98" t="str">
            <v>Santa Rosa Junior College</v>
          </cell>
        </row>
        <row r="99">
          <cell r="C99" t="str">
            <v>Santiago Canyon College</v>
          </cell>
        </row>
        <row r="100">
          <cell r="C100" t="str">
            <v>College of the Sequoias</v>
          </cell>
        </row>
        <row r="101">
          <cell r="C101" t="str">
            <v>Shasta College</v>
          </cell>
        </row>
        <row r="102">
          <cell r="C102" t="str">
            <v>Sierra College</v>
          </cell>
        </row>
        <row r="103">
          <cell r="C103" t="str">
            <v>College of the Siskiyous</v>
          </cell>
        </row>
        <row r="104">
          <cell r="C104" t="str">
            <v>Skyline College</v>
          </cell>
        </row>
        <row r="105">
          <cell r="C105" t="str">
            <v>Solano College</v>
          </cell>
        </row>
        <row r="106">
          <cell r="C106" t="str">
            <v>Southwestern College</v>
          </cell>
        </row>
        <row r="107">
          <cell r="C107" t="str">
            <v>Taft College</v>
          </cell>
        </row>
        <row r="108">
          <cell r="C108" t="str">
            <v>Ventura College</v>
          </cell>
        </row>
        <row r="109">
          <cell r="C109" t="str">
            <v>Victor Valley College</v>
          </cell>
        </row>
        <row r="110">
          <cell r="C110" t="str">
            <v>West Hills Coalinga College</v>
          </cell>
        </row>
        <row r="111">
          <cell r="C111" t="str">
            <v>West Hills Lemoore College</v>
          </cell>
        </row>
        <row r="112">
          <cell r="C112" t="str">
            <v>West Los Angeles College</v>
          </cell>
        </row>
        <row r="113">
          <cell r="C113" t="str">
            <v>West Valley College</v>
          </cell>
        </row>
        <row r="114">
          <cell r="C114" t="str">
            <v>Woodland College</v>
          </cell>
        </row>
        <row r="115">
          <cell r="C115" t="str">
            <v>Yuba College</v>
          </cell>
        </row>
      </sheetData>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Ds, CCCs"/>
      <sheetName val="report - flexible provision"/>
    </sheetNames>
    <sheetDataSet>
      <sheetData sheetId="0">
        <row r="2">
          <cell r="A2" t="str">
            <v>Select your district</v>
          </cell>
        </row>
        <row r="3">
          <cell r="A3" t="str">
            <v>Allan Hancock CCD</v>
          </cell>
        </row>
        <row r="4">
          <cell r="A4" t="str">
            <v>Antelope Valley CCD</v>
          </cell>
        </row>
        <row r="5">
          <cell r="A5" t="str">
            <v>Barstow CCD</v>
          </cell>
        </row>
        <row r="6">
          <cell r="A6" t="str">
            <v>Butte CCD</v>
          </cell>
        </row>
        <row r="7">
          <cell r="A7" t="str">
            <v>Cabrillo CCD</v>
          </cell>
        </row>
        <row r="8">
          <cell r="A8" t="str">
            <v>Cerritos CCD</v>
          </cell>
        </row>
        <row r="9">
          <cell r="A9" t="str">
            <v>Chabot-Las Positas CCD</v>
          </cell>
        </row>
        <row r="10">
          <cell r="A10" t="str">
            <v>Chaffey CCD</v>
          </cell>
        </row>
        <row r="11">
          <cell r="A11" t="str">
            <v>Citrus CCD</v>
          </cell>
        </row>
        <row r="12">
          <cell r="A12" t="str">
            <v>Coast CCD</v>
          </cell>
        </row>
        <row r="13">
          <cell r="A13" t="str">
            <v>Compton CCD</v>
          </cell>
        </row>
        <row r="14">
          <cell r="A14" t="str">
            <v>Contra Costa CCD</v>
          </cell>
        </row>
        <row r="15">
          <cell r="A15" t="str">
            <v>Copper Mt. CCD</v>
          </cell>
        </row>
        <row r="16">
          <cell r="A16" t="str">
            <v>Desert CCD</v>
          </cell>
        </row>
        <row r="17">
          <cell r="A17" t="str">
            <v>El Camino CCD</v>
          </cell>
        </row>
        <row r="18">
          <cell r="A18" t="str">
            <v>Feather River CCD</v>
          </cell>
        </row>
        <row r="19">
          <cell r="A19" t="str">
            <v>Foothill-DeAnza CCD</v>
          </cell>
        </row>
        <row r="20">
          <cell r="A20" t="str">
            <v>Gavilan Joint CCD</v>
          </cell>
        </row>
        <row r="21">
          <cell r="A21" t="str">
            <v>Glendale CCD</v>
          </cell>
        </row>
        <row r="22">
          <cell r="A22" t="str">
            <v>Grossmont Cuyamaca CCD</v>
          </cell>
        </row>
        <row r="23">
          <cell r="A23" t="str">
            <v>Hartnell CCD</v>
          </cell>
        </row>
        <row r="24">
          <cell r="A24" t="str">
            <v>Imperial CCD</v>
          </cell>
        </row>
        <row r="25">
          <cell r="A25" t="str">
            <v>Kern CCD</v>
          </cell>
        </row>
        <row r="26">
          <cell r="A26" t="str">
            <v>Lake Tahoe CCD</v>
          </cell>
        </row>
        <row r="27">
          <cell r="A27" t="str">
            <v>Lassen CCD</v>
          </cell>
        </row>
        <row r="28">
          <cell r="A28" t="str">
            <v xml:space="preserve">Long Beach CCD </v>
          </cell>
        </row>
        <row r="29">
          <cell r="A29" t="str">
            <v>Los Angeles CCD</v>
          </cell>
        </row>
        <row r="30">
          <cell r="A30" t="str">
            <v>Los Rios CCD</v>
          </cell>
        </row>
        <row r="31">
          <cell r="A31" t="str">
            <v>Marin CCD</v>
          </cell>
        </row>
        <row r="32">
          <cell r="A32" t="str">
            <v>Mendocino-Lake CCD</v>
          </cell>
        </row>
        <row r="33">
          <cell r="A33" t="str">
            <v>Merced CCD</v>
          </cell>
        </row>
        <row r="34">
          <cell r="A34" t="str">
            <v>Mira Costa CCD</v>
          </cell>
        </row>
        <row r="35">
          <cell r="A35" t="str">
            <v>Monterey Peninsula CCD</v>
          </cell>
        </row>
        <row r="36">
          <cell r="A36" t="str">
            <v>Mt. San Antonio CCD</v>
          </cell>
        </row>
        <row r="37">
          <cell r="A37" t="str">
            <v>Mt. San Jacinto CCD</v>
          </cell>
        </row>
        <row r="38">
          <cell r="A38" t="str">
            <v>Napa Valley CCD</v>
          </cell>
        </row>
        <row r="39">
          <cell r="A39" t="str">
            <v>North Orange County CCD</v>
          </cell>
        </row>
        <row r="40">
          <cell r="A40" t="str">
            <v>Ohlone CCD</v>
          </cell>
        </row>
        <row r="41">
          <cell r="A41" t="str">
            <v>Palo Verde CCD</v>
          </cell>
        </row>
        <row r="42">
          <cell r="A42" t="str">
            <v>Palomar CCD</v>
          </cell>
        </row>
        <row r="43">
          <cell r="A43" t="str">
            <v>Pasadena Area CCD</v>
          </cell>
        </row>
        <row r="44">
          <cell r="A44" t="str">
            <v>Peralta CCD</v>
          </cell>
        </row>
        <row r="45">
          <cell r="A45" t="str">
            <v>Rancho Santiago CCD</v>
          </cell>
        </row>
        <row r="46">
          <cell r="A46" t="str">
            <v>Redwoods CCD</v>
          </cell>
        </row>
        <row r="47">
          <cell r="A47" t="str">
            <v>Rio Hondo CCD</v>
          </cell>
        </row>
        <row r="48">
          <cell r="A48" t="str">
            <v>Riverside CCD</v>
          </cell>
        </row>
        <row r="49">
          <cell r="A49" t="str">
            <v>San Bernardino CCD</v>
          </cell>
        </row>
        <row r="50">
          <cell r="A50" t="str">
            <v>San Diego CCD</v>
          </cell>
        </row>
        <row r="51">
          <cell r="A51" t="str">
            <v>San Francisco CCD</v>
          </cell>
        </row>
        <row r="52">
          <cell r="A52" t="str">
            <v>San Joaquin Delta CCD</v>
          </cell>
        </row>
        <row r="53">
          <cell r="A53" t="str">
            <v>San Jose-Evergreen CCD</v>
          </cell>
        </row>
        <row r="54">
          <cell r="A54" t="str">
            <v>San Luis Obispo CCD</v>
          </cell>
        </row>
        <row r="55">
          <cell r="A55" t="str">
            <v>San Mateo CCD</v>
          </cell>
        </row>
        <row r="56">
          <cell r="A56" t="str">
            <v>Santa Barbara CCD</v>
          </cell>
        </row>
        <row r="57">
          <cell r="A57" t="str">
            <v>Santa Clarita CCD</v>
          </cell>
        </row>
        <row r="58">
          <cell r="A58" t="str">
            <v>Santa Monica CCD</v>
          </cell>
        </row>
        <row r="59">
          <cell r="A59" t="str">
            <v>Sequoias CCD</v>
          </cell>
        </row>
        <row r="60">
          <cell r="A60" t="str">
            <v>Shasta-Tehama-Trinity CCD</v>
          </cell>
        </row>
        <row r="61">
          <cell r="A61" t="str">
            <v>Sierra CCD</v>
          </cell>
        </row>
        <row r="62">
          <cell r="A62" t="str">
            <v>Siskiyou Joint CCD</v>
          </cell>
        </row>
        <row r="63">
          <cell r="A63" t="str">
            <v>Solano CCD</v>
          </cell>
        </row>
        <row r="64">
          <cell r="A64" t="str">
            <v>Sonoma County CCD</v>
          </cell>
        </row>
        <row r="65">
          <cell r="A65" t="str">
            <v>South Orange County CCD</v>
          </cell>
        </row>
        <row r="66">
          <cell r="A66" t="str">
            <v>Southwestern CCD</v>
          </cell>
        </row>
        <row r="67">
          <cell r="A67" t="str">
            <v>State Center CCD</v>
          </cell>
        </row>
        <row r="68">
          <cell r="A68" t="str">
            <v>Ventura CCD</v>
          </cell>
        </row>
        <row r="69">
          <cell r="A69" t="str">
            <v>Victor Valley CCD</v>
          </cell>
        </row>
        <row r="70">
          <cell r="A70" t="str">
            <v>West Hills CCD</v>
          </cell>
        </row>
        <row r="71">
          <cell r="A71" t="str">
            <v>West Kern CCD</v>
          </cell>
        </row>
        <row r="72">
          <cell r="A72" t="str">
            <v>West Valley CCD</v>
          </cell>
        </row>
        <row r="73">
          <cell r="A73" t="str">
            <v>Yosemite CCD</v>
          </cell>
        </row>
        <row r="74">
          <cell r="A74" t="str">
            <v>Yuba CCD</v>
          </cell>
        </row>
      </sheetData>
      <sheetData sheetId="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o First"/>
      <sheetName val="Part I Funding"/>
      <sheetName val="Part II Expenditures"/>
      <sheetName val="Part III Match Detail"/>
      <sheetName val="Summary"/>
      <sheetName val="districts colleges"/>
      <sheetName val="Sheet2"/>
      <sheetName val="yesno"/>
    </sheetNames>
    <sheetDataSet>
      <sheetData sheetId="0"/>
      <sheetData sheetId="1"/>
      <sheetData sheetId="2"/>
      <sheetData sheetId="3"/>
      <sheetData sheetId="4"/>
      <sheetData sheetId="5"/>
      <sheetData sheetId="6">
        <row r="2">
          <cell r="A2" t="str">
            <v>Select district</v>
          </cell>
          <cell r="C2" t="str">
            <v>Select college</v>
          </cell>
          <cell r="G2" t="str">
            <v>Select Credit or Noncredit</v>
          </cell>
        </row>
        <row r="3">
          <cell r="A3" t="str">
            <v>Allan Hancock CCD</v>
          </cell>
          <cell r="C3" t="str">
            <v>Alameda College</v>
          </cell>
          <cell r="G3" t="str">
            <v>Credit</v>
          </cell>
        </row>
        <row r="4">
          <cell r="A4" t="str">
            <v>Antelope Valley CCD</v>
          </cell>
          <cell r="C4" t="str">
            <v>Allan Hancock College</v>
          </cell>
          <cell r="G4" t="str">
            <v>Noncredit</v>
          </cell>
        </row>
        <row r="5">
          <cell r="A5" t="str">
            <v>Barstow CCD</v>
          </cell>
          <cell r="C5" t="str">
            <v>American River College</v>
          </cell>
        </row>
        <row r="6">
          <cell r="A6" t="str">
            <v>Butte CCD</v>
          </cell>
          <cell r="C6" t="str">
            <v>Antelope Valley College</v>
          </cell>
        </row>
        <row r="7">
          <cell r="A7" t="str">
            <v>Cabrillo CCD</v>
          </cell>
          <cell r="C7" t="str">
            <v>Bakersfield College</v>
          </cell>
        </row>
        <row r="8">
          <cell r="A8" t="str">
            <v>Cerritos CCD</v>
          </cell>
          <cell r="C8" t="str">
            <v>Barstow College</v>
          </cell>
        </row>
        <row r="9">
          <cell r="A9" t="str">
            <v>Chabot-Las Positas CCD</v>
          </cell>
          <cell r="C9" t="str">
            <v>Berkeley City College</v>
          </cell>
        </row>
        <row r="10">
          <cell r="A10" t="str">
            <v>Chaffey CCD</v>
          </cell>
          <cell r="C10" t="str">
            <v>Butte College</v>
          </cell>
        </row>
        <row r="11">
          <cell r="A11" t="str">
            <v>Citrus CCD</v>
          </cell>
          <cell r="C11" t="str">
            <v>Cabrillo College</v>
          </cell>
        </row>
        <row r="12">
          <cell r="A12" t="str">
            <v>Coast CCD</v>
          </cell>
          <cell r="C12" t="str">
            <v>Canada College</v>
          </cell>
        </row>
        <row r="13">
          <cell r="A13" t="str">
            <v>Compton CCD</v>
          </cell>
          <cell r="C13" t="str">
            <v>College of the Canyons</v>
          </cell>
        </row>
        <row r="14">
          <cell r="A14" t="str">
            <v>Contra Costa CCD</v>
          </cell>
          <cell r="C14" t="str">
            <v>Cerritos College</v>
          </cell>
        </row>
        <row r="15">
          <cell r="A15" t="str">
            <v>Copper Mt. CCD</v>
          </cell>
          <cell r="C15" t="str">
            <v>Cerro Coso College</v>
          </cell>
        </row>
        <row r="16">
          <cell r="A16" t="str">
            <v>Desert CCD</v>
          </cell>
          <cell r="C16" t="str">
            <v>Chabot College</v>
          </cell>
        </row>
        <row r="17">
          <cell r="A17" t="str">
            <v>El Camino CCD</v>
          </cell>
          <cell r="C17" t="str">
            <v>Chaffey College</v>
          </cell>
        </row>
        <row r="18">
          <cell r="A18" t="str">
            <v>Feather River CCD</v>
          </cell>
          <cell r="C18" t="str">
            <v>Citrus College</v>
          </cell>
        </row>
        <row r="19">
          <cell r="A19" t="str">
            <v>Foothill-DeAnza CCD</v>
          </cell>
          <cell r="C19" t="str">
            <v>Coastline College</v>
          </cell>
        </row>
        <row r="20">
          <cell r="A20" t="str">
            <v>Gavilan Joint CCD</v>
          </cell>
          <cell r="C20" t="str">
            <v>Columbia College</v>
          </cell>
        </row>
        <row r="21">
          <cell r="A21" t="str">
            <v>Glendale CCD</v>
          </cell>
          <cell r="C21" t="str">
            <v>Compton College</v>
          </cell>
        </row>
        <row r="22">
          <cell r="A22" t="str">
            <v>Grossmont Cuyamaca CCD</v>
          </cell>
          <cell r="C22" t="str">
            <v>Contra Costa College</v>
          </cell>
        </row>
        <row r="23">
          <cell r="A23" t="str">
            <v>Hartnell CCD</v>
          </cell>
          <cell r="C23" t="str">
            <v xml:space="preserve">Copper Mt. College </v>
          </cell>
        </row>
        <row r="24">
          <cell r="A24" t="str">
            <v>Imperial CCD</v>
          </cell>
          <cell r="C24" t="str">
            <v>Cosumnes River College</v>
          </cell>
        </row>
        <row r="25">
          <cell r="A25" t="str">
            <v>Kern CCD</v>
          </cell>
          <cell r="C25" t="str">
            <v>Crafton Hills College</v>
          </cell>
        </row>
        <row r="26">
          <cell r="A26" t="str">
            <v>Lake Tahoe CCD</v>
          </cell>
          <cell r="C26" t="str">
            <v>Cuesta College</v>
          </cell>
        </row>
        <row r="27">
          <cell r="A27" t="str">
            <v>Lassen CCD</v>
          </cell>
          <cell r="C27" t="str">
            <v>Cuyamaca College</v>
          </cell>
        </row>
        <row r="28">
          <cell r="A28" t="str">
            <v xml:space="preserve">Long Beach CCD </v>
          </cell>
          <cell r="C28" t="str">
            <v>Cypress College</v>
          </cell>
        </row>
        <row r="29">
          <cell r="A29" t="str">
            <v>Los Angeles CCD</v>
          </cell>
          <cell r="C29" t="str">
            <v>De Anza College</v>
          </cell>
        </row>
        <row r="30">
          <cell r="A30" t="str">
            <v>Los Rios CCD</v>
          </cell>
          <cell r="C30" t="str">
            <v>College of the Desert</v>
          </cell>
        </row>
        <row r="31">
          <cell r="A31" t="str">
            <v>Marin CCD</v>
          </cell>
          <cell r="C31" t="str">
            <v>Diablo Valley College</v>
          </cell>
        </row>
        <row r="32">
          <cell r="A32" t="str">
            <v>Mendocino-Lake CCD</v>
          </cell>
          <cell r="C32" t="str">
            <v>East Los Angeles College</v>
          </cell>
        </row>
        <row r="33">
          <cell r="A33" t="str">
            <v>Merced CCD</v>
          </cell>
          <cell r="C33" t="str">
            <v>El Camino College</v>
          </cell>
        </row>
        <row r="34">
          <cell r="A34" t="str">
            <v>Mira Costa CCD</v>
          </cell>
          <cell r="C34" t="str">
            <v>Evergreen Valley College</v>
          </cell>
        </row>
        <row r="35">
          <cell r="A35" t="str">
            <v>Monterey Peninsula CCD</v>
          </cell>
          <cell r="C35" t="str">
            <v>Feather River College</v>
          </cell>
        </row>
        <row r="36">
          <cell r="A36" t="str">
            <v>Mt. San Antonio CCD</v>
          </cell>
          <cell r="C36" t="str">
            <v>Folsom Lake</v>
          </cell>
        </row>
        <row r="37">
          <cell r="A37" t="str">
            <v>Mt. San Jacinto CCD</v>
          </cell>
          <cell r="C37" t="str">
            <v>Foothill College</v>
          </cell>
        </row>
        <row r="38">
          <cell r="A38" t="str">
            <v>Napa Valley CCD</v>
          </cell>
          <cell r="C38" t="str">
            <v>Fresno City College</v>
          </cell>
        </row>
        <row r="39">
          <cell r="A39" t="str">
            <v>North Orange County CCD</v>
          </cell>
          <cell r="C39" t="str">
            <v>Fullerton College</v>
          </cell>
        </row>
        <row r="40">
          <cell r="A40" t="str">
            <v>Ohlone CCD</v>
          </cell>
          <cell r="C40" t="str">
            <v>Gavilan College</v>
          </cell>
        </row>
        <row r="41">
          <cell r="A41" t="str">
            <v>Palo Verde CCD</v>
          </cell>
          <cell r="C41" t="str">
            <v>Glendale College</v>
          </cell>
        </row>
        <row r="42">
          <cell r="A42" t="str">
            <v>Palomar CCD</v>
          </cell>
          <cell r="C42" t="str">
            <v>Golden West College</v>
          </cell>
        </row>
        <row r="43">
          <cell r="A43" t="str">
            <v>Pasadena Area CCD</v>
          </cell>
          <cell r="C43" t="str">
            <v>Grossmont College</v>
          </cell>
        </row>
        <row r="44">
          <cell r="A44" t="str">
            <v>Peralta CCD</v>
          </cell>
          <cell r="C44" t="str">
            <v>Hartnell College</v>
          </cell>
        </row>
        <row r="45">
          <cell r="A45" t="str">
            <v>Rancho Santiago CCD</v>
          </cell>
          <cell r="C45" t="str">
            <v>Imperial Valley College</v>
          </cell>
        </row>
        <row r="46">
          <cell r="A46" t="str">
            <v>Redwoods CCD</v>
          </cell>
          <cell r="C46" t="str">
            <v>Irvine Valley College</v>
          </cell>
        </row>
        <row r="47">
          <cell r="A47" t="str">
            <v>Rio Hondo CCD</v>
          </cell>
          <cell r="C47" t="str">
            <v>Lake Tahoe College</v>
          </cell>
        </row>
        <row r="48">
          <cell r="A48" t="str">
            <v>Riverside CCD</v>
          </cell>
          <cell r="C48" t="str">
            <v>Laney College</v>
          </cell>
        </row>
        <row r="49">
          <cell r="A49" t="str">
            <v>San Bernardino CCD</v>
          </cell>
          <cell r="C49" t="str">
            <v>Las Positas College</v>
          </cell>
        </row>
        <row r="50">
          <cell r="A50" t="str">
            <v>San Diego CCD</v>
          </cell>
          <cell r="C50" t="str">
            <v>Lassen College</v>
          </cell>
        </row>
        <row r="51">
          <cell r="A51" t="str">
            <v>San Francisco CCD</v>
          </cell>
          <cell r="C51" t="str">
            <v>Long Beach City College</v>
          </cell>
        </row>
        <row r="52">
          <cell r="A52" t="str">
            <v>San Joaquin Delta CCD</v>
          </cell>
          <cell r="C52" t="str">
            <v>Los Angeles City College</v>
          </cell>
        </row>
        <row r="53">
          <cell r="A53" t="str">
            <v>San Jose-Evergreen CCD</v>
          </cell>
          <cell r="C53" t="str">
            <v>Los Angeles Harbor College</v>
          </cell>
        </row>
        <row r="54">
          <cell r="A54" t="str">
            <v>San Luis Obispo CCD</v>
          </cell>
          <cell r="C54" t="str">
            <v>Los Angeles Mission College</v>
          </cell>
        </row>
        <row r="55">
          <cell r="A55" t="str">
            <v>San Mateo CCD</v>
          </cell>
          <cell r="C55" t="str">
            <v>Los Angeles Pierce College</v>
          </cell>
        </row>
        <row r="56">
          <cell r="A56" t="str">
            <v>Santa Barbara CCD</v>
          </cell>
          <cell r="C56" t="str">
            <v>Los Angeles Southwest College</v>
          </cell>
        </row>
        <row r="57">
          <cell r="A57" t="str">
            <v>Santa Clarita CCD</v>
          </cell>
          <cell r="C57" t="str">
            <v>Los Angeles Trade-Tech College</v>
          </cell>
        </row>
        <row r="58">
          <cell r="A58" t="str">
            <v>Santa Monica CCD</v>
          </cell>
          <cell r="C58" t="str">
            <v>Los Angeles Valley College</v>
          </cell>
        </row>
        <row r="59">
          <cell r="A59" t="str">
            <v>Sequoias CCD</v>
          </cell>
          <cell r="C59" t="str">
            <v>Los Medanos College</v>
          </cell>
        </row>
        <row r="60">
          <cell r="A60" t="str">
            <v>Shasta-Tehama-Trinity CCD</v>
          </cell>
          <cell r="C60" t="str">
            <v>Marin College</v>
          </cell>
        </row>
        <row r="61">
          <cell r="A61" t="str">
            <v>Sierra CCD</v>
          </cell>
          <cell r="C61" t="str">
            <v>Mendocino College</v>
          </cell>
        </row>
        <row r="62">
          <cell r="A62" t="str">
            <v>Siskiyou Joint CCD</v>
          </cell>
          <cell r="C62" t="str">
            <v>Merced College</v>
          </cell>
        </row>
        <row r="63">
          <cell r="A63" t="str">
            <v>Solano CCD</v>
          </cell>
          <cell r="C63" t="str">
            <v>Merritt College</v>
          </cell>
        </row>
        <row r="64">
          <cell r="A64" t="str">
            <v>Sonoma County CCD</v>
          </cell>
          <cell r="C64" t="str">
            <v>Mira Costa College</v>
          </cell>
        </row>
        <row r="65">
          <cell r="A65" t="str">
            <v>South Orange County CCD</v>
          </cell>
          <cell r="C65" t="str">
            <v>Mission College</v>
          </cell>
        </row>
        <row r="66">
          <cell r="A66" t="str">
            <v>Southwestern CCD</v>
          </cell>
          <cell r="C66" t="str">
            <v>Modesto Junior College</v>
          </cell>
        </row>
        <row r="67">
          <cell r="A67" t="str">
            <v>State Center CCD</v>
          </cell>
          <cell r="C67" t="str">
            <v>Monterey Peninsula College</v>
          </cell>
        </row>
        <row r="68">
          <cell r="A68" t="str">
            <v>Ventura CCD</v>
          </cell>
          <cell r="C68" t="str">
            <v>Moorpark College</v>
          </cell>
        </row>
        <row r="69">
          <cell r="A69" t="str">
            <v>Victor Valley CCD</v>
          </cell>
          <cell r="C69" t="str">
            <v>Moreno Valley College</v>
          </cell>
        </row>
        <row r="70">
          <cell r="A70" t="str">
            <v>West Hills CCD</v>
          </cell>
          <cell r="C70" t="str">
            <v>Mt. San Antonio College</v>
          </cell>
        </row>
        <row r="71">
          <cell r="A71" t="str">
            <v>West Kern CCD</v>
          </cell>
          <cell r="C71" t="str">
            <v>Mt. San Jacinto College</v>
          </cell>
        </row>
        <row r="72">
          <cell r="A72" t="str">
            <v>West Valley CCD</v>
          </cell>
          <cell r="C72" t="str">
            <v>Napa College</v>
          </cell>
        </row>
        <row r="73">
          <cell r="A73" t="str">
            <v>Yosemite CCD</v>
          </cell>
          <cell r="C73" t="str">
            <v>Norco College</v>
          </cell>
        </row>
        <row r="74">
          <cell r="A74" t="str">
            <v>Yuba CCD</v>
          </cell>
          <cell r="C74" t="str">
            <v>Ohlone College</v>
          </cell>
        </row>
        <row r="75">
          <cell r="C75" t="str">
            <v>Orange Coast College</v>
          </cell>
        </row>
        <row r="76">
          <cell r="C76" t="str">
            <v>Oxnard College</v>
          </cell>
        </row>
        <row r="77">
          <cell r="C77" t="str">
            <v>Palo Verde College</v>
          </cell>
        </row>
        <row r="78">
          <cell r="C78" t="str">
            <v>Palomar College</v>
          </cell>
        </row>
        <row r="79">
          <cell r="C79" t="str">
            <v>Pasadena City College</v>
          </cell>
        </row>
        <row r="80">
          <cell r="C80" t="str">
            <v>Porterville College</v>
          </cell>
        </row>
        <row r="81">
          <cell r="C81" t="str">
            <v>Rancho Santiago CED</v>
          </cell>
        </row>
        <row r="82">
          <cell r="C82" t="str">
            <v>College of the Redwoods</v>
          </cell>
        </row>
        <row r="83">
          <cell r="C83" t="str">
            <v>Reedley College</v>
          </cell>
        </row>
        <row r="84">
          <cell r="C84" t="str">
            <v>Rio Hondo College</v>
          </cell>
        </row>
        <row r="85">
          <cell r="C85" t="str">
            <v>Riverside College</v>
          </cell>
        </row>
        <row r="86">
          <cell r="C86" t="str">
            <v>Sacramento City College</v>
          </cell>
        </row>
        <row r="87">
          <cell r="C87" t="str">
            <v>Saddleback College</v>
          </cell>
        </row>
        <row r="88">
          <cell r="C88" t="str">
            <v>San Bernardino Valley College</v>
          </cell>
        </row>
        <row r="89">
          <cell r="C89" t="str">
            <v>San Diego City College</v>
          </cell>
        </row>
        <row r="90">
          <cell r="C90" t="str">
            <v xml:space="preserve">San Diego Continuing Education </v>
          </cell>
        </row>
        <row r="91">
          <cell r="C91" t="str">
            <v>San Diego Mesa College</v>
          </cell>
        </row>
        <row r="92">
          <cell r="C92" t="str">
            <v>San Diego Miramar College</v>
          </cell>
        </row>
        <row r="93">
          <cell r="C93" t="str">
            <v>San Francisco City College</v>
          </cell>
        </row>
        <row r="94">
          <cell r="C94" t="str">
            <v>San Joaquin Delta College</v>
          </cell>
        </row>
        <row r="95">
          <cell r="C95" t="str">
            <v>San Jose City College</v>
          </cell>
        </row>
        <row r="96">
          <cell r="C96" t="str">
            <v>College of San Mateo</v>
          </cell>
        </row>
        <row r="97">
          <cell r="C97" t="str">
            <v>Santa Ana College</v>
          </cell>
        </row>
        <row r="98">
          <cell r="C98" t="str">
            <v>Santa Barbara City College</v>
          </cell>
        </row>
        <row r="99">
          <cell r="C99" t="str">
            <v>Santa Monica College</v>
          </cell>
        </row>
        <row r="100">
          <cell r="C100" t="str">
            <v>Santa Rosa Junior College</v>
          </cell>
        </row>
        <row r="101">
          <cell r="C101" t="str">
            <v>Santiago Canyon College</v>
          </cell>
        </row>
        <row r="102">
          <cell r="C102" t="str">
            <v>School of Continuing Education at NOCCCD</v>
          </cell>
        </row>
        <row r="103">
          <cell r="C103" t="str">
            <v>College of the Sequoias</v>
          </cell>
        </row>
        <row r="104">
          <cell r="C104" t="str">
            <v>Shasta College</v>
          </cell>
        </row>
        <row r="105">
          <cell r="C105" t="str">
            <v>Sierra College</v>
          </cell>
        </row>
        <row r="106">
          <cell r="C106" t="str">
            <v>College of the Siskiyous</v>
          </cell>
        </row>
        <row r="107">
          <cell r="C107" t="str">
            <v>Skyline College</v>
          </cell>
        </row>
        <row r="108">
          <cell r="C108" t="str">
            <v>Solano College</v>
          </cell>
        </row>
        <row r="109">
          <cell r="C109" t="str">
            <v>Southwestern College</v>
          </cell>
        </row>
        <row r="110">
          <cell r="C110" t="str">
            <v>Taft College</v>
          </cell>
        </row>
        <row r="111">
          <cell r="C111" t="str">
            <v>Ventura College</v>
          </cell>
        </row>
        <row r="112">
          <cell r="C112" t="str">
            <v>Victor Valley College</v>
          </cell>
        </row>
        <row r="113">
          <cell r="C113" t="str">
            <v>West Hills Coalinga College</v>
          </cell>
        </row>
        <row r="114">
          <cell r="C114" t="str">
            <v>West Hills Lemoore College</v>
          </cell>
        </row>
        <row r="115">
          <cell r="C115" t="str">
            <v>West Los Angeles College</v>
          </cell>
        </row>
        <row r="116">
          <cell r="C116" t="str">
            <v>West Valley College</v>
          </cell>
        </row>
        <row r="117">
          <cell r="C117" t="str">
            <v>Woodland College</v>
          </cell>
        </row>
        <row r="118">
          <cell r="C118" t="str">
            <v>Yuba College</v>
          </cell>
        </row>
      </sheetData>
      <sheetData sheetId="7"/>
      <sheetData sheetId="8">
        <row r="2">
          <cell r="A2" t="str">
            <v>Select Yes or No</v>
          </cell>
        </row>
        <row r="3">
          <cell r="A3" t="str">
            <v>Yes</v>
          </cell>
        </row>
        <row r="4">
          <cell r="A4" t="str">
            <v>No</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o First"/>
      <sheetName val="Part I Rev, Part II Sp Cl FTES"/>
      <sheetName val="Part III DSPS Expenditures"/>
      <sheetName val="Part IV DHH"/>
      <sheetName val="Part V Certification"/>
      <sheetName val="districts colleges"/>
      <sheetName val="P2"/>
      <sheetName val="Special Class FTES calc"/>
    </sheetNames>
    <sheetDataSet>
      <sheetData sheetId="0" refreshError="1"/>
      <sheetData sheetId="1" refreshError="1"/>
      <sheetData sheetId="2" refreshError="1"/>
      <sheetData sheetId="3" refreshError="1"/>
      <sheetData sheetId="4" refreshError="1"/>
      <sheetData sheetId="5" refreshError="1"/>
      <sheetData sheetId="6">
        <row r="2">
          <cell r="C2" t="str">
            <v>Select your college</v>
          </cell>
        </row>
        <row r="3">
          <cell r="C3" t="str">
            <v>Alameda College</v>
          </cell>
        </row>
        <row r="4">
          <cell r="C4" t="str">
            <v>Allan Hancock College</v>
          </cell>
        </row>
        <row r="5">
          <cell r="C5" t="str">
            <v>American River College</v>
          </cell>
        </row>
        <row r="6">
          <cell r="C6" t="str">
            <v>Antelope Valley College</v>
          </cell>
        </row>
        <row r="7">
          <cell r="C7" t="str">
            <v>Bakersfield College</v>
          </cell>
        </row>
        <row r="8">
          <cell r="C8" t="str">
            <v>Barstow College</v>
          </cell>
        </row>
        <row r="9">
          <cell r="C9" t="str">
            <v>Berkeley City College</v>
          </cell>
        </row>
        <row r="10">
          <cell r="C10" t="str">
            <v>Butte College</v>
          </cell>
        </row>
        <row r="11">
          <cell r="C11" t="str">
            <v>Cabrillo College</v>
          </cell>
        </row>
        <row r="12">
          <cell r="C12" t="str">
            <v>Canada College</v>
          </cell>
        </row>
        <row r="13">
          <cell r="C13" t="str">
            <v>College of the Canyons</v>
          </cell>
        </row>
        <row r="14">
          <cell r="C14" t="str">
            <v>Cerritos College</v>
          </cell>
        </row>
        <row r="15">
          <cell r="C15" t="str">
            <v>Cerro Coso College</v>
          </cell>
        </row>
        <row r="16">
          <cell r="C16" t="str">
            <v>Chabot College</v>
          </cell>
        </row>
        <row r="17">
          <cell r="C17" t="str">
            <v>Chaffey College</v>
          </cell>
        </row>
        <row r="18">
          <cell r="C18" t="str">
            <v>Citrus College</v>
          </cell>
        </row>
        <row r="19">
          <cell r="C19" t="str">
            <v>Coastline College</v>
          </cell>
        </row>
        <row r="20">
          <cell r="C20" t="str">
            <v>Columbia College</v>
          </cell>
        </row>
        <row r="21">
          <cell r="C21" t="str">
            <v>Compton College</v>
          </cell>
        </row>
        <row r="22">
          <cell r="C22" t="str">
            <v>Contra Costa College</v>
          </cell>
        </row>
        <row r="23">
          <cell r="C23" t="str">
            <v xml:space="preserve">Copper Mt. College </v>
          </cell>
        </row>
        <row r="24">
          <cell r="C24" t="str">
            <v>Cosumnes River College</v>
          </cell>
        </row>
        <row r="25">
          <cell r="C25" t="str">
            <v>Crafton Hills College</v>
          </cell>
        </row>
        <row r="26">
          <cell r="C26" t="str">
            <v>Cuesta College</v>
          </cell>
        </row>
        <row r="27">
          <cell r="C27" t="str">
            <v>Cuyamaca College</v>
          </cell>
        </row>
        <row r="28">
          <cell r="C28" t="str">
            <v>Cypress College</v>
          </cell>
        </row>
        <row r="29">
          <cell r="C29" t="str">
            <v>De Anza College</v>
          </cell>
        </row>
        <row r="30">
          <cell r="C30" t="str">
            <v>College of the Desert</v>
          </cell>
        </row>
        <row r="31">
          <cell r="C31" t="str">
            <v>Diablo Valley College</v>
          </cell>
        </row>
        <row r="32">
          <cell r="C32" t="str">
            <v>East Los Angeles College</v>
          </cell>
        </row>
        <row r="33">
          <cell r="C33" t="str">
            <v>El Camino College</v>
          </cell>
        </row>
        <row r="34">
          <cell r="C34" t="str">
            <v>Evergreen Valley College</v>
          </cell>
        </row>
        <row r="35">
          <cell r="C35" t="str">
            <v>Feather River College</v>
          </cell>
        </row>
        <row r="36">
          <cell r="C36" t="str">
            <v>Folsom Lake</v>
          </cell>
        </row>
        <row r="37">
          <cell r="C37" t="str">
            <v>Foothill College</v>
          </cell>
        </row>
        <row r="38">
          <cell r="C38" t="str">
            <v>Fresno City College</v>
          </cell>
        </row>
        <row r="39">
          <cell r="C39" t="str">
            <v>Fullerton College</v>
          </cell>
        </row>
        <row r="40">
          <cell r="C40" t="str">
            <v>Gavilan College</v>
          </cell>
        </row>
        <row r="41">
          <cell r="C41" t="str">
            <v>Glendale College</v>
          </cell>
        </row>
        <row r="42">
          <cell r="C42" t="str">
            <v>Golden West College</v>
          </cell>
        </row>
        <row r="43">
          <cell r="C43" t="str">
            <v>Grossmont College</v>
          </cell>
        </row>
        <row r="44">
          <cell r="C44" t="str">
            <v>Hartnell College</v>
          </cell>
        </row>
        <row r="45">
          <cell r="C45" t="str">
            <v>Imperial Valley College</v>
          </cell>
        </row>
        <row r="46">
          <cell r="C46" t="str">
            <v>Irvine Valley College</v>
          </cell>
        </row>
        <row r="47">
          <cell r="C47" t="str">
            <v>Lake Tahoe College</v>
          </cell>
        </row>
        <row r="48">
          <cell r="C48" t="str">
            <v>Laney College</v>
          </cell>
        </row>
        <row r="49">
          <cell r="C49" t="str">
            <v>Las Positas College</v>
          </cell>
        </row>
        <row r="50">
          <cell r="C50" t="str">
            <v>Lassen College</v>
          </cell>
        </row>
        <row r="51">
          <cell r="C51" t="str">
            <v>Long Beach City College</v>
          </cell>
        </row>
        <row r="52">
          <cell r="C52" t="str">
            <v>Los Angeles City College</v>
          </cell>
        </row>
        <row r="53">
          <cell r="C53" t="str">
            <v>Los Angeles Harbor College</v>
          </cell>
        </row>
        <row r="54">
          <cell r="C54" t="str">
            <v>Los Angeles Mission College</v>
          </cell>
        </row>
        <row r="55">
          <cell r="C55" t="str">
            <v>Los Angeles Pierce College</v>
          </cell>
        </row>
        <row r="56">
          <cell r="C56" t="str">
            <v>Los Angeles Southwest College</v>
          </cell>
        </row>
        <row r="57">
          <cell r="C57" t="str">
            <v>Los Angeles Trade-Tech College</v>
          </cell>
        </row>
        <row r="58">
          <cell r="C58" t="str">
            <v>Los Angeles Valley College</v>
          </cell>
        </row>
        <row r="59">
          <cell r="C59" t="str">
            <v>Los Medanos College</v>
          </cell>
        </row>
        <row r="60">
          <cell r="C60" t="str">
            <v>Marin College</v>
          </cell>
        </row>
        <row r="61">
          <cell r="C61" t="str">
            <v>Mendocino College</v>
          </cell>
        </row>
        <row r="62">
          <cell r="C62" t="str">
            <v>Merced College</v>
          </cell>
        </row>
        <row r="63">
          <cell r="C63" t="str">
            <v>Merritt College</v>
          </cell>
        </row>
        <row r="64">
          <cell r="C64" t="str">
            <v>Mira Costa College</v>
          </cell>
        </row>
        <row r="65">
          <cell r="C65" t="str">
            <v>Mission College</v>
          </cell>
        </row>
        <row r="66">
          <cell r="C66" t="str">
            <v>Modesto Junior College</v>
          </cell>
        </row>
        <row r="67">
          <cell r="C67" t="str">
            <v>Monterey Peninsula College</v>
          </cell>
        </row>
        <row r="68">
          <cell r="C68" t="str">
            <v>Moorpark College</v>
          </cell>
        </row>
        <row r="69">
          <cell r="C69" t="str">
            <v>Moreno Valley College</v>
          </cell>
        </row>
        <row r="70">
          <cell r="C70" t="str">
            <v>Mt. San Antonio College</v>
          </cell>
        </row>
        <row r="71">
          <cell r="C71" t="str">
            <v>Mt. San Jacinto College</v>
          </cell>
        </row>
        <row r="72">
          <cell r="C72" t="str">
            <v>Napa College</v>
          </cell>
        </row>
        <row r="73">
          <cell r="C73" t="str">
            <v>Norco College</v>
          </cell>
        </row>
        <row r="74">
          <cell r="C74" t="str">
            <v>Ohlone College</v>
          </cell>
        </row>
        <row r="75">
          <cell r="C75" t="str">
            <v>Orange Coast College</v>
          </cell>
        </row>
        <row r="76">
          <cell r="C76" t="str">
            <v>Oxnard College</v>
          </cell>
        </row>
        <row r="77">
          <cell r="C77" t="str">
            <v>Palo Verde College</v>
          </cell>
        </row>
        <row r="78">
          <cell r="C78" t="str">
            <v>Palomar College</v>
          </cell>
        </row>
        <row r="79">
          <cell r="C79" t="str">
            <v>Pasadena City College</v>
          </cell>
        </row>
        <row r="80">
          <cell r="C80" t="str">
            <v>Porterville College</v>
          </cell>
        </row>
        <row r="81">
          <cell r="C81" t="str">
            <v>College of the Redwoods</v>
          </cell>
        </row>
        <row r="82">
          <cell r="C82" t="str">
            <v>Reedley College</v>
          </cell>
        </row>
        <row r="83">
          <cell r="C83" t="str">
            <v>Rio Hondo College</v>
          </cell>
        </row>
        <row r="84">
          <cell r="C84" t="str">
            <v>Riverside College</v>
          </cell>
        </row>
        <row r="85">
          <cell r="C85" t="str">
            <v>Sacramento City College</v>
          </cell>
        </row>
        <row r="86">
          <cell r="C86" t="str">
            <v>Saddleback College</v>
          </cell>
        </row>
        <row r="87">
          <cell r="C87" t="str">
            <v>San Bernardino Valley College</v>
          </cell>
        </row>
        <row r="88">
          <cell r="C88" t="str">
            <v>San Diego City College</v>
          </cell>
        </row>
        <row r="89">
          <cell r="C89" t="str">
            <v>San Diego Mesa College</v>
          </cell>
        </row>
        <row r="90">
          <cell r="C90" t="str">
            <v>San Diego Miramar College</v>
          </cell>
        </row>
        <row r="91">
          <cell r="C91" t="str">
            <v>San Francisco City College</v>
          </cell>
        </row>
        <row r="92">
          <cell r="C92" t="str">
            <v>San Joaquin Delta College</v>
          </cell>
        </row>
        <row r="93">
          <cell r="C93" t="str">
            <v>San Jose City College</v>
          </cell>
        </row>
        <row r="94">
          <cell r="C94" t="str">
            <v>College of San Mateo</v>
          </cell>
        </row>
        <row r="95">
          <cell r="C95" t="str">
            <v>Santa Ana College</v>
          </cell>
        </row>
        <row r="96">
          <cell r="C96" t="str">
            <v>Santa Barbara City College</v>
          </cell>
        </row>
        <row r="97">
          <cell r="C97" t="str">
            <v>Santa Monica College</v>
          </cell>
        </row>
        <row r="98">
          <cell r="C98" t="str">
            <v>Santa Rosa Junior College</v>
          </cell>
        </row>
        <row r="99">
          <cell r="C99" t="str">
            <v>Santiago Canyon College</v>
          </cell>
        </row>
        <row r="100">
          <cell r="C100" t="str">
            <v>College of the Sequoias</v>
          </cell>
        </row>
        <row r="101">
          <cell r="C101" t="str">
            <v>Shasta College</v>
          </cell>
        </row>
        <row r="102">
          <cell r="C102" t="str">
            <v>Sierra College</v>
          </cell>
        </row>
        <row r="103">
          <cell r="C103" t="str">
            <v>College of the Siskiyous</v>
          </cell>
        </row>
        <row r="104">
          <cell r="C104" t="str">
            <v>Skyline College</v>
          </cell>
        </row>
        <row r="105">
          <cell r="C105" t="str">
            <v>Solano College</v>
          </cell>
        </row>
        <row r="106">
          <cell r="C106" t="str">
            <v>Southwestern College</v>
          </cell>
        </row>
        <row r="107">
          <cell r="C107" t="str">
            <v>Taft College</v>
          </cell>
        </row>
        <row r="108">
          <cell r="C108" t="str">
            <v>Ventura College</v>
          </cell>
        </row>
        <row r="109">
          <cell r="C109" t="str">
            <v>Victor Valley College</v>
          </cell>
        </row>
        <row r="110">
          <cell r="C110" t="str">
            <v>West Hills Coalinga College</v>
          </cell>
        </row>
        <row r="111">
          <cell r="C111" t="str">
            <v>West Hills Lemoore College</v>
          </cell>
        </row>
        <row r="112">
          <cell r="C112" t="str">
            <v>West Los Angeles College</v>
          </cell>
        </row>
        <row r="113">
          <cell r="C113" t="str">
            <v>West Valley College</v>
          </cell>
        </row>
        <row r="114">
          <cell r="C114" t="str">
            <v>Woodland College</v>
          </cell>
        </row>
        <row r="115">
          <cell r="C115" t="str">
            <v>Yuba College</v>
          </cell>
        </row>
      </sheetData>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ccsssp@cccco.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extranet.cccco.edu/Portals/1/SSSP/Matriculation/SSSP%20Handbook%202014/Chapter%204%20-%20SSSP%20Funding%20Guidelines.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mailto:lbennett@vcccd.edu" TargetMode="External"/><Relationship Id="rId2" Type="http://schemas.openxmlformats.org/officeDocument/2006/relationships/hyperlink" Target="mailto:lsanchez@vcccd.edu" TargetMode="External"/><Relationship Id="rId1" Type="http://schemas.openxmlformats.org/officeDocument/2006/relationships/hyperlink" Target="mailto:pewins@vcccd.edu" TargetMode="External"/><Relationship Id="rId5" Type="http://schemas.openxmlformats.org/officeDocument/2006/relationships/printerSettings" Target="../printerSettings/printerSettings6.bin"/><Relationship Id="rId4" Type="http://schemas.openxmlformats.org/officeDocument/2006/relationships/hyperlink" Target="mailto:dkeebler@vcccd.edu"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8.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pageSetUpPr fitToPage="1"/>
  </sheetPr>
  <dimension ref="A1:C37"/>
  <sheetViews>
    <sheetView topLeftCell="A13" zoomScaleNormal="100" zoomScaleSheetLayoutView="80" zoomScalePageLayoutView="120" workbookViewId="0">
      <selection activeCell="A29" sqref="A29:C29"/>
    </sheetView>
  </sheetViews>
  <sheetFormatPr defaultColWidth="9.109375" defaultRowHeight="13.8" x14ac:dyDescent="0.25"/>
  <cols>
    <col min="1" max="3" width="30.6640625" style="20" customWidth="1"/>
    <col min="4" max="16384" width="9.109375" style="20"/>
  </cols>
  <sheetData>
    <row r="1" spans="1:3" ht="15.6" thickTop="1" x14ac:dyDescent="0.25">
      <c r="A1" s="17"/>
      <c r="B1" s="18"/>
      <c r="C1" s="19"/>
    </row>
    <row r="2" spans="1:3" ht="15" x14ac:dyDescent="0.25">
      <c r="A2" s="103"/>
      <c r="B2" s="24"/>
      <c r="C2" s="25"/>
    </row>
    <row r="3" spans="1:3" ht="15" x14ac:dyDescent="0.25">
      <c r="A3" s="103"/>
      <c r="B3" s="24"/>
      <c r="C3" s="25"/>
    </row>
    <row r="4" spans="1:3" ht="15" x14ac:dyDescent="0.25">
      <c r="A4" s="103"/>
      <c r="B4" s="24"/>
      <c r="C4" s="25"/>
    </row>
    <row r="5" spans="1:3" ht="15" x14ac:dyDescent="0.25">
      <c r="A5" s="103"/>
      <c r="B5" s="24"/>
      <c r="C5" s="25"/>
    </row>
    <row r="6" spans="1:3" ht="15" x14ac:dyDescent="0.25">
      <c r="A6" s="103"/>
      <c r="B6" s="24"/>
      <c r="C6" s="25"/>
    </row>
    <row r="7" spans="1:3" ht="15" x14ac:dyDescent="0.25">
      <c r="A7" s="103"/>
      <c r="B7" s="24"/>
      <c r="C7" s="25"/>
    </row>
    <row r="8" spans="1:3" ht="23.4" x14ac:dyDescent="0.4">
      <c r="A8" s="21"/>
      <c r="B8" s="22"/>
      <c r="C8" s="23"/>
    </row>
    <row r="9" spans="1:3" ht="24" x14ac:dyDescent="0.4">
      <c r="A9" s="120"/>
      <c r="B9" s="199" t="s">
        <v>207</v>
      </c>
      <c r="C9" s="23"/>
    </row>
    <row r="10" spans="1:3" ht="24" x14ac:dyDescent="0.35">
      <c r="A10" s="270" t="s">
        <v>263</v>
      </c>
      <c r="B10" s="271"/>
      <c r="C10" s="272"/>
    </row>
    <row r="11" spans="1:3" ht="24" x14ac:dyDescent="0.35">
      <c r="A11" s="100"/>
      <c r="B11" s="24"/>
      <c r="C11" s="25"/>
    </row>
    <row r="12" spans="1:3" ht="23.4" x14ac:dyDescent="0.4">
      <c r="A12" s="101"/>
      <c r="B12" s="102" t="s">
        <v>274</v>
      </c>
      <c r="C12" s="25"/>
    </row>
    <row r="13" spans="1:3" ht="23.4" x14ac:dyDescent="0.4">
      <c r="A13" s="101"/>
      <c r="B13" s="24"/>
      <c r="C13" s="25"/>
    </row>
    <row r="14" spans="1:3" ht="23.4" x14ac:dyDescent="0.4">
      <c r="A14" s="273" t="s">
        <v>267</v>
      </c>
      <c r="B14" s="274"/>
      <c r="C14" s="275"/>
    </row>
    <row r="15" spans="1:3" ht="15" x14ac:dyDescent="0.25">
      <c r="A15" s="103"/>
      <c r="B15" s="24"/>
      <c r="C15" s="25"/>
    </row>
    <row r="16" spans="1:3" ht="15" x14ac:dyDescent="0.25">
      <c r="A16" s="103"/>
      <c r="B16" s="24"/>
      <c r="C16" s="25"/>
    </row>
    <row r="17" spans="1:3" s="28" customFormat="1" ht="35.1" customHeight="1" x14ac:dyDescent="0.25">
      <c r="A17" s="212"/>
      <c r="B17" s="213" t="str">
        <f>IF('Do First'!I2="Select district"," ",'Do First'!I2)</f>
        <v>Ventura CCD</v>
      </c>
      <c r="C17" s="214"/>
    </row>
    <row r="18" spans="1:3" s="30" customFormat="1" ht="23.4" x14ac:dyDescent="0.25">
      <c r="A18" s="26"/>
      <c r="B18" s="29"/>
      <c r="C18" s="27"/>
    </row>
    <row r="19" spans="1:3" s="28" customFormat="1" ht="35.1" customHeight="1" x14ac:dyDescent="0.25">
      <c r="A19" s="212"/>
      <c r="B19" s="213" t="str">
        <f>IF('Do First'!I3="Select college"," ",'Do First'!I3)</f>
        <v>Moorpark College</v>
      </c>
      <c r="C19" s="214"/>
    </row>
    <row r="20" spans="1:3" ht="15" x14ac:dyDescent="0.25">
      <c r="A20" s="103"/>
      <c r="B20" s="24"/>
      <c r="C20" s="25"/>
    </row>
    <row r="21" spans="1:3" ht="9.75" customHeight="1" x14ac:dyDescent="0.25">
      <c r="A21" s="31"/>
      <c r="B21" s="24"/>
      <c r="C21" s="25"/>
    </row>
    <row r="22" spans="1:3" ht="15" x14ac:dyDescent="0.25">
      <c r="A22" s="276" t="s">
        <v>330</v>
      </c>
      <c r="B22" s="277"/>
      <c r="C22" s="278"/>
    </row>
    <row r="23" spans="1:3" ht="23.4" x14ac:dyDescent="0.4">
      <c r="A23" s="258" t="s">
        <v>217</v>
      </c>
      <c r="B23" s="259"/>
      <c r="C23" s="260"/>
    </row>
    <row r="24" spans="1:3" ht="23.4" x14ac:dyDescent="0.4">
      <c r="A24" s="258">
        <v>42307</v>
      </c>
      <c r="B24" s="259"/>
      <c r="C24" s="260"/>
    </row>
    <row r="25" spans="1:3" x14ac:dyDescent="0.25">
      <c r="A25" s="32"/>
      <c r="B25" s="24"/>
      <c r="C25" s="25"/>
    </row>
    <row r="26" spans="1:3" ht="7.5" customHeight="1" x14ac:dyDescent="0.25">
      <c r="A26" s="32"/>
      <c r="B26" s="24"/>
      <c r="C26" s="25"/>
    </row>
    <row r="27" spans="1:3" ht="15" x14ac:dyDescent="0.25">
      <c r="A27" s="31"/>
      <c r="B27" s="24"/>
      <c r="C27" s="25"/>
    </row>
    <row r="28" spans="1:3" ht="15" x14ac:dyDescent="0.25">
      <c r="A28" s="261" t="s">
        <v>286</v>
      </c>
      <c r="B28" s="262"/>
      <c r="C28" s="263"/>
    </row>
    <row r="29" spans="1:3" s="189" customFormat="1" ht="15" x14ac:dyDescent="0.25">
      <c r="A29" s="264" t="s">
        <v>331</v>
      </c>
      <c r="B29" s="265"/>
      <c r="C29" s="266"/>
    </row>
    <row r="30" spans="1:3" ht="15" x14ac:dyDescent="0.25">
      <c r="A30" s="211" t="s">
        <v>285</v>
      </c>
      <c r="B30" s="33"/>
      <c r="C30" s="34"/>
    </row>
    <row r="31" spans="1:3" ht="15" x14ac:dyDescent="0.25">
      <c r="A31" s="267" t="s">
        <v>287</v>
      </c>
      <c r="B31" s="268"/>
      <c r="C31" s="269"/>
    </row>
    <row r="32" spans="1:3" ht="15" x14ac:dyDescent="0.25">
      <c r="A32" s="255" t="s">
        <v>214</v>
      </c>
      <c r="B32" s="256"/>
      <c r="C32" s="257"/>
    </row>
    <row r="33" spans="1:3" ht="15" x14ac:dyDescent="0.25">
      <c r="A33" s="255" t="s">
        <v>205</v>
      </c>
      <c r="B33" s="256"/>
      <c r="C33" s="257"/>
    </row>
    <row r="34" spans="1:3" ht="15" x14ac:dyDescent="0.25">
      <c r="A34" s="255" t="s">
        <v>218</v>
      </c>
      <c r="B34" s="256"/>
      <c r="C34" s="257"/>
    </row>
    <row r="35" spans="1:3" ht="15" x14ac:dyDescent="0.25">
      <c r="A35" s="255" t="s">
        <v>206</v>
      </c>
      <c r="B35" s="256"/>
      <c r="C35" s="257"/>
    </row>
    <row r="36" spans="1:3" ht="15.6" thickBot="1" x14ac:dyDescent="0.3">
      <c r="A36" s="35"/>
      <c r="B36" s="36"/>
      <c r="C36" s="37"/>
    </row>
    <row r="37" spans="1:3" ht="14.4" thickTop="1" x14ac:dyDescent="0.25"/>
  </sheetData>
  <sheetProtection selectLockedCells="1"/>
  <mergeCells count="12">
    <mergeCell ref="A10:C10"/>
    <mergeCell ref="A14:C14"/>
    <mergeCell ref="A22:C22"/>
    <mergeCell ref="A33:C33"/>
    <mergeCell ref="A34:C34"/>
    <mergeCell ref="A35:C35"/>
    <mergeCell ref="A23:C23"/>
    <mergeCell ref="A24:C24"/>
    <mergeCell ref="A28:C28"/>
    <mergeCell ref="A29:C29"/>
    <mergeCell ref="A31:C31"/>
    <mergeCell ref="A32:C32"/>
  </mergeCells>
  <hyperlinks>
    <hyperlink ref="A29" r:id="rId1"/>
  </hyperlinks>
  <printOptions horizontalCentered="1" verticalCentered="1"/>
  <pageMargins left="0.7" right="0.7" top="0.75" bottom="0.75" header="0.3" footer="0.3"/>
  <pageSetup fitToHeight="0" orientation="portrait" cellComments="asDisplayed" r:id="rId2"/>
  <headerFooter differentFirst="1">
    <oddHeader xml:space="preserve">&amp;C </oddHead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
  <sheetViews>
    <sheetView topLeftCell="L1" workbookViewId="0">
      <selection activeCell="L248" sqref="A1:IV248"/>
    </sheetView>
  </sheetViews>
  <sheetFormatPr defaultRowHeight="13.2" x14ac:dyDescent="0.25"/>
  <cols>
    <col min="3" max="3" width="12.44140625" customWidth="1"/>
    <col min="4" max="4" width="11.5546875" customWidth="1"/>
    <col min="5" max="5" width="12.88671875" customWidth="1"/>
    <col min="8" max="8" width="12.109375" customWidth="1"/>
    <col min="10" max="37" width="10.6640625" customWidth="1"/>
  </cols>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L20"/>
  <sheetViews>
    <sheetView view="pageLayout" zoomScaleNormal="100" workbookViewId="0">
      <selection activeCell="M7" sqref="M7"/>
    </sheetView>
  </sheetViews>
  <sheetFormatPr defaultColWidth="9.109375" defaultRowHeight="13.2" x14ac:dyDescent="0.25"/>
  <cols>
    <col min="1" max="1" width="3.44140625" style="40" bestFit="1" customWidth="1"/>
    <col min="2" max="2" width="8.6640625" style="40" customWidth="1"/>
    <col min="3" max="3" width="11.5546875" style="40" customWidth="1"/>
    <col min="4" max="4" width="4.44140625" style="40" customWidth="1"/>
    <col min="5" max="7" width="9.109375" style="40"/>
    <col min="8" max="8" width="6" style="40" customWidth="1"/>
    <col min="9" max="9" width="5" style="40" customWidth="1"/>
    <col min="10" max="11" width="9.109375" style="40"/>
    <col min="12" max="12" width="15.88671875" style="40" customWidth="1"/>
    <col min="13" max="16384" width="9.109375" style="40"/>
  </cols>
  <sheetData>
    <row r="1" spans="1:12" ht="48" customHeight="1" x14ac:dyDescent="0.25">
      <c r="A1" s="286" t="s">
        <v>332</v>
      </c>
      <c r="B1" s="286"/>
      <c r="C1" s="286"/>
      <c r="D1" s="286"/>
      <c r="E1" s="286"/>
      <c r="F1" s="286"/>
      <c r="G1" s="286"/>
      <c r="H1" s="286"/>
      <c r="I1" s="286"/>
      <c r="J1" s="286"/>
      <c r="K1" s="286"/>
      <c r="L1" s="286"/>
    </row>
    <row r="2" spans="1:12" ht="15" x14ac:dyDescent="0.25">
      <c r="H2" s="80" t="s">
        <v>2</v>
      </c>
      <c r="I2" s="283" t="s">
        <v>147</v>
      </c>
      <c r="J2" s="283"/>
      <c r="K2" s="283"/>
      <c r="L2" s="283"/>
    </row>
    <row r="3" spans="1:12" ht="15" x14ac:dyDescent="0.25">
      <c r="H3" s="80" t="s">
        <v>1</v>
      </c>
      <c r="I3" s="283" t="s">
        <v>148</v>
      </c>
      <c r="J3" s="283"/>
      <c r="K3" s="283"/>
      <c r="L3" s="283"/>
    </row>
    <row r="5" spans="1:12" ht="15" x14ac:dyDescent="0.25">
      <c r="I5" s="294"/>
      <c r="J5" s="294"/>
      <c r="K5" s="294"/>
      <c r="L5" s="294"/>
    </row>
    <row r="7" spans="1:12" ht="198" customHeight="1" x14ac:dyDescent="0.25">
      <c r="A7" s="287" t="s">
        <v>333</v>
      </c>
      <c r="B7" s="288"/>
      <c r="C7" s="288"/>
      <c r="D7" s="288"/>
      <c r="E7" s="288"/>
      <c r="F7" s="288"/>
      <c r="G7" s="288"/>
      <c r="H7" s="288"/>
      <c r="I7" s="288"/>
      <c r="J7" s="288"/>
      <c r="K7" s="288"/>
      <c r="L7" s="289"/>
    </row>
    <row r="8" spans="1:12" ht="6.75" customHeight="1" x14ac:dyDescent="0.25">
      <c r="B8" s="41"/>
      <c r="C8" s="41"/>
    </row>
    <row r="9" spans="1:12" ht="18" customHeight="1" x14ac:dyDescent="0.25">
      <c r="A9" s="293" t="s">
        <v>261</v>
      </c>
      <c r="B9" s="293"/>
      <c r="C9" s="293"/>
      <c r="D9" s="293"/>
      <c r="E9" s="293"/>
      <c r="F9" s="293"/>
      <c r="G9" s="293"/>
      <c r="H9" s="293"/>
      <c r="I9" s="293"/>
      <c r="J9" s="293"/>
      <c r="K9" s="293"/>
      <c r="L9" s="293"/>
    </row>
    <row r="10" spans="1:12" x14ac:dyDescent="0.25">
      <c r="A10" s="40">
        <v>1</v>
      </c>
      <c r="B10" s="40" t="s">
        <v>213</v>
      </c>
      <c r="D10" s="40">
        <v>3</v>
      </c>
      <c r="E10" s="40" t="s">
        <v>216</v>
      </c>
      <c r="I10" s="40">
        <v>5</v>
      </c>
      <c r="J10" s="40" t="s">
        <v>271</v>
      </c>
    </row>
    <row r="11" spans="1:12" x14ac:dyDescent="0.25">
      <c r="A11" s="40">
        <v>2</v>
      </c>
      <c r="B11" s="178" t="s">
        <v>320</v>
      </c>
      <c r="C11" s="178"/>
      <c r="D11" s="40">
        <v>4</v>
      </c>
      <c r="E11" s="43" t="s">
        <v>334</v>
      </c>
      <c r="I11" s="40">
        <v>6</v>
      </c>
      <c r="J11" s="40" t="s">
        <v>215</v>
      </c>
    </row>
    <row r="12" spans="1:12" ht="12.75" customHeight="1" x14ac:dyDescent="0.25"/>
    <row r="13" spans="1:12" ht="15" customHeight="1" x14ac:dyDescent="0.25">
      <c r="A13" s="42" t="s">
        <v>13</v>
      </c>
      <c r="F13" s="232"/>
    </row>
    <row r="14" spans="1:12" x14ac:dyDescent="0.25">
      <c r="A14" s="284" t="s">
        <v>335</v>
      </c>
      <c r="B14" s="284"/>
      <c r="C14" s="284"/>
      <c r="D14" s="284"/>
      <c r="E14" s="284"/>
      <c r="F14" s="284"/>
      <c r="G14" s="284"/>
      <c r="H14" s="284"/>
      <c r="I14" s="284"/>
      <c r="J14" s="284"/>
      <c r="K14" s="284"/>
      <c r="L14" s="284"/>
    </row>
    <row r="15" spans="1:12" x14ac:dyDescent="0.25">
      <c r="A15" s="285" t="s">
        <v>295</v>
      </c>
      <c r="B15" s="285"/>
      <c r="C15" s="285"/>
      <c r="D15" s="284" t="s">
        <v>321</v>
      </c>
      <c r="E15" s="284"/>
      <c r="F15" s="284"/>
      <c r="G15" s="284"/>
      <c r="H15" s="284"/>
      <c r="I15" s="284"/>
      <c r="J15" s="284"/>
      <c r="K15" s="284"/>
      <c r="L15" s="284"/>
    </row>
    <row r="16" spans="1:12" ht="27" customHeight="1" x14ac:dyDescent="0.25">
      <c r="A16" s="290" t="s">
        <v>322</v>
      </c>
      <c r="B16" s="290"/>
      <c r="C16" s="290"/>
      <c r="D16" s="290"/>
      <c r="E16" s="290"/>
      <c r="F16" s="290"/>
      <c r="G16" s="290"/>
      <c r="H16" s="290"/>
      <c r="I16" s="290"/>
      <c r="J16" s="290"/>
      <c r="K16" s="290"/>
      <c r="L16" s="290"/>
    </row>
    <row r="17" spans="1:12" ht="42.6" customHeight="1" x14ac:dyDescent="0.25">
      <c r="A17" s="292" t="s">
        <v>323</v>
      </c>
      <c r="B17" s="292"/>
      <c r="C17" s="292"/>
      <c r="D17" s="292"/>
      <c r="E17" s="292"/>
      <c r="F17" s="292"/>
      <c r="G17" s="292"/>
      <c r="H17" s="292"/>
      <c r="I17" s="292"/>
      <c r="J17" s="292"/>
      <c r="K17" s="292"/>
      <c r="L17" s="292"/>
    </row>
    <row r="18" spans="1:12" ht="15" customHeight="1" x14ac:dyDescent="0.25">
      <c r="A18" s="44"/>
      <c r="B18" s="281" t="s">
        <v>324</v>
      </c>
      <c r="C18" s="291"/>
      <c r="D18" s="291"/>
      <c r="E18" s="291"/>
      <c r="F18" s="291"/>
      <c r="G18" s="291"/>
      <c r="H18" s="291"/>
      <c r="I18" s="291"/>
      <c r="J18" s="291"/>
      <c r="K18" s="291"/>
      <c r="L18" s="291"/>
    </row>
    <row r="19" spans="1:12" x14ac:dyDescent="0.25">
      <c r="A19" s="45"/>
      <c r="B19" s="279" t="s">
        <v>14</v>
      </c>
      <c r="C19" s="280"/>
      <c r="D19" s="280"/>
      <c r="E19" s="280"/>
      <c r="F19" s="280"/>
      <c r="G19" s="280"/>
      <c r="H19" s="280"/>
      <c r="I19" s="280"/>
      <c r="J19" s="280"/>
      <c r="K19" s="280"/>
      <c r="L19" s="280"/>
    </row>
    <row r="20" spans="1:12" x14ac:dyDescent="0.25">
      <c r="A20" s="46"/>
      <c r="B20" s="281" t="s">
        <v>15</v>
      </c>
      <c r="C20" s="282"/>
      <c r="D20" s="282"/>
      <c r="E20" s="282"/>
      <c r="F20" s="282"/>
      <c r="G20" s="282"/>
      <c r="H20" s="282"/>
      <c r="I20" s="282"/>
      <c r="J20" s="282"/>
      <c r="K20" s="282"/>
      <c r="L20" s="282"/>
    </row>
  </sheetData>
  <sheetProtection selectLockedCells="1"/>
  <mergeCells count="14">
    <mergeCell ref="A1:L1"/>
    <mergeCell ref="A7:L7"/>
    <mergeCell ref="A16:L16"/>
    <mergeCell ref="B18:L18"/>
    <mergeCell ref="A17:L17"/>
    <mergeCell ref="A9:L9"/>
    <mergeCell ref="I5:L5"/>
    <mergeCell ref="B19:L19"/>
    <mergeCell ref="B20:L20"/>
    <mergeCell ref="I2:L2"/>
    <mergeCell ref="I3:L3"/>
    <mergeCell ref="A14:L14"/>
    <mergeCell ref="D15:L15"/>
    <mergeCell ref="A15:C15"/>
  </mergeCells>
  <phoneticPr fontId="4" type="noConversion"/>
  <dataValidations count="2">
    <dataValidation type="list" allowBlank="1" showInputMessage="1" prompt="select your district" sqref="I2:J2">
      <formula1>districts</formula1>
    </dataValidation>
    <dataValidation type="list" allowBlank="1" showInputMessage="1" showErrorMessage="1" prompt="select your college" sqref="I3:J3">
      <formula1>colleges</formula1>
    </dataValidation>
  </dataValidations>
  <hyperlinks>
    <hyperlink ref="A15" r:id="rId1" display="SSSP Program Guidelines"/>
  </hyperlinks>
  <printOptions horizontalCentered="1" verticalCentered="1"/>
  <pageMargins left="0.14166666666666666" right="8.3333333333333332E-3" top="0.75" bottom="0.69" header="0.3" footer="0.3"/>
  <pageSetup orientation="portrait" r:id="rId2"/>
  <headerFooter>
    <oddFooter>&amp;L&amp;"Century Gothic,Regular"&amp;8DRAFT  2015-16  Noncredit SSSP Budget Plan
(6/24/15)&amp;C&amp;"Century Gothic,Regular"&amp;8Date Printed
&amp;D&amp;R&amp;"Century Gothic,Regular"&amp;8Page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40"/>
  <sheetViews>
    <sheetView view="pageLayout" zoomScaleNormal="100" workbookViewId="0">
      <selection activeCell="F10" sqref="F10"/>
    </sheetView>
  </sheetViews>
  <sheetFormatPr defaultColWidth="9.109375" defaultRowHeight="13.2" x14ac:dyDescent="0.25"/>
  <cols>
    <col min="1" max="1" width="6" style="43" customWidth="1"/>
    <col min="2" max="2" width="7.6640625" style="43" customWidth="1"/>
    <col min="3" max="3" width="39.5546875" style="43" customWidth="1"/>
    <col min="4" max="4" width="21.44140625" style="43" customWidth="1"/>
    <col min="5" max="5" width="25.5546875" style="43" customWidth="1"/>
    <col min="6" max="6" width="5.109375" style="43" customWidth="1"/>
    <col min="7" max="7" width="9.33203125" style="43" customWidth="1"/>
    <col min="8" max="8" width="19.5546875" style="43" customWidth="1"/>
    <col min="9" max="9" width="6.109375" style="43" customWidth="1"/>
    <col min="10" max="10" width="13.44140625" style="43" customWidth="1"/>
    <col min="11" max="11" width="12.5546875" style="43" bestFit="1" customWidth="1"/>
    <col min="12" max="14" width="12" style="43" customWidth="1"/>
    <col min="15" max="16384" width="9.109375" style="43"/>
  </cols>
  <sheetData>
    <row r="1" spans="1:14" ht="15" customHeight="1" x14ac:dyDescent="0.25">
      <c r="A1" s="304" t="str">
        <f>'Cover Page'!B12</f>
        <v>2015-16</v>
      </c>
      <c r="B1" s="304"/>
      <c r="C1" s="304"/>
      <c r="D1" s="99"/>
      <c r="E1" s="81"/>
      <c r="G1" s="82"/>
      <c r="H1" s="76"/>
      <c r="I1" s="76"/>
      <c r="J1" s="76"/>
      <c r="K1" s="76"/>
      <c r="L1" s="76"/>
      <c r="M1" s="76"/>
    </row>
    <row r="2" spans="1:14" ht="15" customHeight="1" x14ac:dyDescent="0.25">
      <c r="A2" s="305" t="str">
        <f>IF('Do First'!I2="Select district"," ",'Do First'!I2)</f>
        <v>Ventura CCD</v>
      </c>
      <c r="B2" s="305"/>
      <c r="C2" s="305"/>
      <c r="D2" s="82"/>
      <c r="E2" s="81"/>
      <c r="G2" s="82"/>
      <c r="H2" s="76"/>
      <c r="I2" s="76"/>
      <c r="J2" s="76"/>
      <c r="K2" s="76"/>
      <c r="L2" s="76"/>
      <c r="M2" s="76"/>
    </row>
    <row r="3" spans="1:14" ht="15" customHeight="1" x14ac:dyDescent="0.25">
      <c r="A3" s="305" t="str">
        <f>IF('Do First'!I3="Select college"," ",'Do First'!I3)</f>
        <v>Moorpark College</v>
      </c>
      <c r="B3" s="305"/>
      <c r="C3" s="305"/>
      <c r="D3" s="82"/>
      <c r="F3" s="83"/>
      <c r="G3" s="83"/>
      <c r="H3" s="76"/>
      <c r="I3" s="76"/>
      <c r="J3" s="76"/>
      <c r="K3" s="76"/>
      <c r="L3" s="76"/>
      <c r="M3" s="76"/>
    </row>
    <row r="4" spans="1:14" ht="15" customHeight="1" x14ac:dyDescent="0.25">
      <c r="A4" s="306" t="str">
        <f>'Cover Page'!B9</f>
        <v>Credit</v>
      </c>
      <c r="B4" s="307"/>
      <c r="C4" s="308"/>
      <c r="D4" s="76"/>
      <c r="E4" s="119"/>
      <c r="F4" s="76"/>
      <c r="G4" s="76"/>
      <c r="H4" s="76"/>
      <c r="I4" s="76"/>
      <c r="J4" s="76"/>
      <c r="K4" s="76"/>
      <c r="L4" s="76"/>
      <c r="M4" s="76"/>
    </row>
    <row r="5" spans="1:14" s="182" customFormat="1" ht="15" customHeight="1" x14ac:dyDescent="0.25">
      <c r="A5" s="99"/>
      <c r="B5" s="99"/>
      <c r="C5" s="99"/>
      <c r="D5" s="183"/>
      <c r="E5" s="119"/>
      <c r="F5" s="183"/>
      <c r="G5" s="183"/>
      <c r="H5" s="183"/>
      <c r="I5" s="183"/>
      <c r="J5" s="183"/>
      <c r="K5" s="183"/>
      <c r="L5" s="183"/>
      <c r="M5" s="183"/>
    </row>
    <row r="6" spans="1:14" s="182" customFormat="1" ht="15" customHeight="1" x14ac:dyDescent="0.25">
      <c r="A6" s="99"/>
      <c r="B6" s="99"/>
      <c r="C6" s="99"/>
      <c r="D6" s="183"/>
      <c r="E6" s="119"/>
      <c r="F6" s="183"/>
      <c r="G6" s="183"/>
      <c r="H6" s="183"/>
      <c r="I6" s="183"/>
      <c r="J6" s="183"/>
      <c r="K6" s="183"/>
      <c r="L6" s="183"/>
      <c r="M6" s="183"/>
    </row>
    <row r="7" spans="1:14" s="182" customFormat="1" ht="15" customHeight="1" x14ac:dyDescent="0.25">
      <c r="A7" s="99"/>
      <c r="B7" s="99"/>
      <c r="C7" s="99"/>
      <c r="D7" s="183"/>
      <c r="E7" s="119"/>
      <c r="F7" s="183"/>
      <c r="G7" s="183"/>
      <c r="H7" s="183"/>
      <c r="I7" s="183"/>
      <c r="J7" s="183"/>
      <c r="K7" s="183"/>
      <c r="L7" s="183"/>
      <c r="M7" s="183"/>
    </row>
    <row r="8" spans="1:14" ht="6.75" customHeight="1" x14ac:dyDescent="0.25">
      <c r="A8" s="81"/>
      <c r="B8" s="81"/>
      <c r="C8" s="81"/>
      <c r="D8" s="81"/>
      <c r="E8" s="79"/>
      <c r="F8" s="79"/>
      <c r="G8" s="79"/>
      <c r="H8" s="81"/>
      <c r="I8" s="79"/>
      <c r="J8" s="79"/>
      <c r="K8" s="79"/>
      <c r="L8" s="79"/>
      <c r="M8" s="79"/>
    </row>
    <row r="9" spans="1:14" s="81" customFormat="1" ht="21" customHeight="1" x14ac:dyDescent="0.25">
      <c r="A9" s="224" t="s">
        <v>216</v>
      </c>
      <c r="B9" s="225"/>
      <c r="C9" s="225"/>
      <c r="D9" s="225"/>
      <c r="E9" s="226" t="s">
        <v>259</v>
      </c>
      <c r="F9" s="88"/>
      <c r="G9" s="88"/>
      <c r="H9" s="79"/>
      <c r="I9" s="79"/>
      <c r="J9" s="79"/>
      <c r="K9" s="79"/>
      <c r="L9" s="79"/>
    </row>
    <row r="10" spans="1:14" s="81" customFormat="1" ht="15" customHeight="1" x14ac:dyDescent="0.25">
      <c r="A10" s="302" t="s">
        <v>336</v>
      </c>
      <c r="B10" s="302"/>
      <c r="C10" s="302"/>
      <c r="D10" s="303"/>
      <c r="E10" s="114">
        <v>2544404</v>
      </c>
      <c r="F10" s="197"/>
      <c r="G10" s="88"/>
      <c r="H10" s="79"/>
      <c r="I10" s="79"/>
      <c r="J10" s="79"/>
      <c r="K10" s="79"/>
      <c r="L10" s="79"/>
    </row>
    <row r="11" spans="1:14" x14ac:dyDescent="0.25">
      <c r="B11" s="88"/>
      <c r="D11" s="187"/>
      <c r="E11" s="119"/>
      <c r="F11" s="187"/>
      <c r="G11" s="187"/>
      <c r="H11" s="79"/>
      <c r="I11" s="79"/>
    </row>
    <row r="12" spans="1:14" ht="15" customHeight="1" x14ac:dyDescent="0.25">
      <c r="A12" s="302" t="s">
        <v>337</v>
      </c>
      <c r="B12" s="302"/>
      <c r="C12" s="302"/>
      <c r="D12" s="302"/>
      <c r="E12" s="224"/>
      <c r="F12" s="54"/>
      <c r="H12" s="79"/>
      <c r="I12" s="54"/>
      <c r="J12" s="54"/>
      <c r="K12" s="54"/>
      <c r="L12" s="54"/>
      <c r="N12" s="54"/>
    </row>
    <row r="13" spans="1:14" s="79" customFormat="1" ht="13.5" customHeight="1" x14ac:dyDescent="0.25">
      <c r="B13" s="89"/>
      <c r="C13" s="89"/>
      <c r="D13" s="89"/>
      <c r="E13" s="227" t="s">
        <v>210</v>
      </c>
      <c r="F13" s="90"/>
      <c r="G13" s="90"/>
      <c r="I13" s="84"/>
      <c r="J13" s="84"/>
    </row>
    <row r="14" spans="1:14" ht="15" customHeight="1" x14ac:dyDescent="0.25">
      <c r="B14" s="311" t="s">
        <v>338</v>
      </c>
      <c r="C14" s="311"/>
      <c r="D14" s="312"/>
      <c r="E14" s="228">
        <f>SUM('Part II Planned Expenditures'!J86)</f>
        <v>2544404</v>
      </c>
      <c r="F14" s="115"/>
      <c r="G14" s="115"/>
      <c r="H14" s="79"/>
      <c r="I14" s="188"/>
      <c r="J14" s="84"/>
      <c r="K14" s="79"/>
      <c r="L14" s="79"/>
      <c r="M14" s="79"/>
      <c r="N14" s="79"/>
    </row>
    <row r="15" spans="1:14" ht="15" customHeight="1" x14ac:dyDescent="0.25">
      <c r="B15" s="309" t="s">
        <v>294</v>
      </c>
      <c r="C15" s="309"/>
      <c r="D15" s="310"/>
      <c r="E15" s="229">
        <f>SUM('Part III Planned District Match'!M102)</f>
        <v>3307742</v>
      </c>
      <c r="F15" s="116"/>
      <c r="G15" s="116"/>
      <c r="H15" s="96"/>
      <c r="I15" s="84"/>
      <c r="J15" s="84"/>
      <c r="K15" s="79"/>
      <c r="L15" s="79"/>
      <c r="M15" s="79"/>
      <c r="N15" s="79"/>
    </row>
    <row r="16" spans="1:14" s="94" customFormat="1" ht="18" customHeight="1" x14ac:dyDescent="0.3">
      <c r="B16" s="295" t="s">
        <v>339</v>
      </c>
      <c r="C16" s="296"/>
      <c r="D16" s="230">
        <f>ROUND((E14*1.3),0)</f>
        <v>3307725</v>
      </c>
      <c r="F16" s="95"/>
      <c r="G16" s="95"/>
      <c r="I16" s="95"/>
      <c r="J16" s="97"/>
      <c r="K16" s="97"/>
      <c r="L16" s="98"/>
    </row>
    <row r="17" spans="1:14" ht="15" customHeight="1" x14ac:dyDescent="0.25">
      <c r="A17" s="84"/>
      <c r="B17" s="84"/>
      <c r="C17" s="84"/>
      <c r="D17" s="84"/>
      <c r="E17" s="184"/>
      <c r="F17" s="91"/>
      <c r="G17" s="91"/>
      <c r="H17" s="79"/>
      <c r="I17" s="84"/>
      <c r="J17" s="84"/>
      <c r="K17" s="79"/>
      <c r="L17" s="79"/>
      <c r="M17" s="79"/>
      <c r="N17" s="79"/>
    </row>
    <row r="18" spans="1:14" ht="25.5" customHeight="1" x14ac:dyDescent="0.25">
      <c r="A18" s="297" t="s">
        <v>340</v>
      </c>
      <c r="B18" s="297"/>
      <c r="C18" s="297"/>
      <c r="D18" s="298"/>
      <c r="E18" s="231">
        <f>SUM(E14:E15)</f>
        <v>5852146</v>
      </c>
      <c r="F18" s="92"/>
      <c r="G18" s="92"/>
      <c r="H18" s="85"/>
      <c r="I18" s="85"/>
      <c r="J18" s="85"/>
      <c r="K18" s="79"/>
      <c r="L18" s="79"/>
      <c r="M18" s="79"/>
      <c r="N18" s="79"/>
    </row>
    <row r="19" spans="1:14" ht="7.5" customHeight="1" x14ac:dyDescent="0.25">
      <c r="A19" s="79"/>
      <c r="B19" s="79"/>
      <c r="C19" s="79"/>
      <c r="D19" s="79"/>
      <c r="E19" s="86"/>
      <c r="F19" s="93"/>
      <c r="G19" s="93"/>
      <c r="I19" s="85"/>
      <c r="J19" s="85"/>
      <c r="K19" s="85"/>
      <c r="L19" s="87"/>
      <c r="M19" s="87"/>
      <c r="N19" s="87"/>
    </row>
    <row r="20" spans="1:14" ht="10.5" customHeight="1" x14ac:dyDescent="0.25">
      <c r="A20" s="79"/>
      <c r="B20" s="79"/>
      <c r="C20" s="79"/>
      <c r="D20" s="79"/>
      <c r="E20" s="85"/>
      <c r="F20" s="93"/>
      <c r="G20" s="93"/>
      <c r="I20" s="85"/>
      <c r="J20" s="85"/>
      <c r="K20" s="85"/>
      <c r="L20" s="87"/>
      <c r="M20" s="87"/>
      <c r="N20" s="87"/>
    </row>
    <row r="22" spans="1:14" ht="21.75" customHeight="1" x14ac:dyDescent="0.25">
      <c r="A22" s="302" t="s">
        <v>341</v>
      </c>
      <c r="B22" s="302"/>
      <c r="C22" s="302"/>
      <c r="D22" s="303"/>
      <c r="E22" s="229">
        <f>SUM(E10-E14)</f>
        <v>0</v>
      </c>
    </row>
    <row r="23" spans="1:14" x14ac:dyDescent="0.25">
      <c r="A23" s="58"/>
      <c r="B23" s="58"/>
      <c r="C23" s="58"/>
      <c r="D23" s="58"/>
      <c r="E23" s="58"/>
    </row>
    <row r="24" spans="1:14" ht="15" x14ac:dyDescent="0.25">
      <c r="H24" s="78"/>
    </row>
    <row r="25" spans="1:14" ht="17.25" customHeight="1" x14ac:dyDescent="0.25">
      <c r="A25" s="301" t="s">
        <v>342</v>
      </c>
      <c r="B25" s="301"/>
      <c r="C25" s="301"/>
      <c r="D25" s="301"/>
      <c r="E25" s="301"/>
      <c r="F25" s="129"/>
      <c r="G25" s="129"/>
      <c r="I25" s="78"/>
    </row>
    <row r="26" spans="1:14" ht="19.5" customHeight="1" x14ac:dyDescent="0.25">
      <c r="A26" s="301" t="s">
        <v>216</v>
      </c>
      <c r="B26" s="301"/>
      <c r="C26" s="301"/>
      <c r="D26" s="301"/>
      <c r="E26" s="301"/>
      <c r="F26" s="129"/>
      <c r="G26" s="129"/>
      <c r="I26" s="78"/>
    </row>
    <row r="27" spans="1:14" ht="18" customHeight="1" x14ac:dyDescent="0.25">
      <c r="A27" s="301" t="s">
        <v>268</v>
      </c>
      <c r="B27" s="301"/>
      <c r="C27" s="301"/>
      <c r="D27" s="301"/>
      <c r="E27" s="301"/>
      <c r="F27" s="129"/>
      <c r="G27" s="129"/>
      <c r="I27" s="78"/>
    </row>
    <row r="28" spans="1:14" ht="18" customHeight="1" x14ac:dyDescent="0.25">
      <c r="A28" s="158"/>
      <c r="B28" s="158"/>
      <c r="C28" s="158"/>
      <c r="D28" s="158"/>
      <c r="E28" s="158"/>
      <c r="F28" s="129"/>
      <c r="G28" s="129"/>
      <c r="I28" s="78"/>
    </row>
    <row r="29" spans="1:14" ht="55.5" customHeight="1" x14ac:dyDescent="0.25">
      <c r="A29" s="121"/>
      <c r="B29" s="300" t="s">
        <v>343</v>
      </c>
      <c r="C29" s="300"/>
      <c r="D29" s="300"/>
      <c r="E29" s="300"/>
      <c r="F29" s="130"/>
      <c r="G29" s="130"/>
    </row>
    <row r="30" spans="1:14" ht="21.75" customHeight="1" x14ac:dyDescent="0.25">
      <c r="A30" s="158"/>
      <c r="B30" s="198"/>
      <c r="C30" s="198"/>
      <c r="D30" s="198"/>
      <c r="E30" s="198"/>
      <c r="F30" s="129"/>
      <c r="G30" s="129"/>
      <c r="I30" s="78"/>
    </row>
    <row r="31" spans="1:14" ht="14.25" customHeight="1" x14ac:dyDescent="0.25">
      <c r="A31" s="152" t="s">
        <v>278</v>
      </c>
    </row>
    <row r="32" spans="1:14" ht="15" x14ac:dyDescent="0.25">
      <c r="A32" s="121" t="s">
        <v>279</v>
      </c>
      <c r="B32" s="125" t="s">
        <v>344</v>
      </c>
      <c r="C32" s="59"/>
      <c r="D32" s="59"/>
      <c r="E32" s="59"/>
      <c r="F32" s="59"/>
      <c r="G32" s="59"/>
    </row>
    <row r="33" spans="1:7" ht="15" customHeight="1" x14ac:dyDescent="0.25">
      <c r="A33" s="122" t="s">
        <v>280</v>
      </c>
      <c r="B33" s="300" t="s">
        <v>345</v>
      </c>
      <c r="C33" s="300"/>
      <c r="D33" s="300"/>
      <c r="E33" s="300"/>
      <c r="F33" s="130"/>
      <c r="G33" s="130"/>
    </row>
    <row r="34" spans="1:7" ht="15" customHeight="1" x14ac:dyDescent="0.25">
      <c r="A34" s="122" t="s">
        <v>281</v>
      </c>
      <c r="B34" s="300" t="s">
        <v>297</v>
      </c>
      <c r="C34" s="300"/>
      <c r="D34" s="300"/>
      <c r="E34" s="300"/>
      <c r="F34" s="130"/>
      <c r="G34" s="130"/>
    </row>
    <row r="35" spans="1:7" ht="15" customHeight="1" x14ac:dyDescent="0.25">
      <c r="A35" s="122" t="s">
        <v>282</v>
      </c>
      <c r="B35" s="300" t="s">
        <v>346</v>
      </c>
      <c r="C35" s="300"/>
      <c r="D35" s="300"/>
      <c r="E35" s="300"/>
      <c r="F35" s="130"/>
      <c r="G35" s="130"/>
    </row>
    <row r="36" spans="1:7" ht="15" customHeight="1" x14ac:dyDescent="0.25">
      <c r="A36" s="122" t="s">
        <v>283</v>
      </c>
      <c r="B36" s="300" t="s">
        <v>347</v>
      </c>
      <c r="C36" s="300"/>
      <c r="D36" s="300"/>
      <c r="E36" s="300"/>
      <c r="F36" s="130"/>
      <c r="G36" s="128"/>
    </row>
    <row r="37" spans="1:7" ht="28.5" customHeight="1" x14ac:dyDescent="0.25">
      <c r="A37" s="124" t="s">
        <v>284</v>
      </c>
      <c r="B37" s="300" t="s">
        <v>348</v>
      </c>
      <c r="C37" s="300"/>
      <c r="D37" s="300"/>
      <c r="E37" s="300"/>
      <c r="F37" s="130"/>
      <c r="G37" s="130"/>
    </row>
    <row r="38" spans="1:7" ht="26.25" customHeight="1" x14ac:dyDescent="0.25">
      <c r="A38" s="124"/>
      <c r="B38" s="126">
        <v>0</v>
      </c>
      <c r="C38" s="300" t="s">
        <v>349</v>
      </c>
      <c r="D38" s="300"/>
      <c r="E38" s="300"/>
      <c r="F38" s="130"/>
      <c r="G38" s="130"/>
    </row>
    <row r="39" spans="1:7" ht="54" customHeight="1" x14ac:dyDescent="0.25">
      <c r="A39" s="123"/>
      <c r="B39" s="127" t="s">
        <v>219</v>
      </c>
      <c r="C39" s="299" t="s">
        <v>298</v>
      </c>
      <c r="D39" s="299"/>
      <c r="E39" s="299"/>
    </row>
    <row r="40" spans="1:7" ht="42" customHeight="1" x14ac:dyDescent="0.25">
      <c r="B40" s="127" t="s">
        <v>220</v>
      </c>
      <c r="C40" s="300" t="s">
        <v>299</v>
      </c>
      <c r="D40" s="300"/>
      <c r="E40" s="300"/>
    </row>
  </sheetData>
  <sheetProtection password="CC20" sheet="1" selectLockedCells="1"/>
  <mergeCells count="23">
    <mergeCell ref="C40:E40"/>
    <mergeCell ref="A25:E25"/>
    <mergeCell ref="B36:E36"/>
    <mergeCell ref="B37:E37"/>
    <mergeCell ref="B33:E33"/>
    <mergeCell ref="B34:E34"/>
    <mergeCell ref="A1:C1"/>
    <mergeCell ref="A2:C2"/>
    <mergeCell ref="A3:C3"/>
    <mergeCell ref="A4:C4"/>
    <mergeCell ref="B15:D15"/>
    <mergeCell ref="B14:D14"/>
    <mergeCell ref="A10:D10"/>
    <mergeCell ref="A12:D12"/>
    <mergeCell ref="B16:C16"/>
    <mergeCell ref="A18:D18"/>
    <mergeCell ref="C39:E39"/>
    <mergeCell ref="B29:E29"/>
    <mergeCell ref="B35:E35"/>
    <mergeCell ref="C38:E38"/>
    <mergeCell ref="A26:E26"/>
    <mergeCell ref="A27:E27"/>
    <mergeCell ref="A22:D22"/>
  </mergeCells>
  <phoneticPr fontId="0" type="noConversion"/>
  <dataValidations count="1">
    <dataValidation type="whole" operator="greaterThanOrEqual" allowBlank="1" showInputMessage="1" showErrorMessage="1" errorTitle="Please enter whole numbers only" error="Please enter whole numbers only" sqref="E10">
      <formula1>0</formula1>
    </dataValidation>
  </dataValidations>
  <printOptions horizontalCentered="1"/>
  <pageMargins left="0.25" right="0.25" top="0.75" bottom="0.75" header="0.3" footer="0.3"/>
  <pageSetup fitToHeight="0" orientation="portrait" r:id="rId1"/>
  <headerFooter>
    <oddFooter>&amp;L&amp;8DRAFT  2015-16 Noncredit SSSP Budget Plan
(6/24/15)&amp;C&amp;8Date Printed
&amp;D&amp;R&amp;8Page &amp;P of &amp;N</oddFooter>
  </headerFooter>
  <rowBreaks count="1" manualBreakCount="1">
    <brk id="2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J101"/>
  <sheetViews>
    <sheetView showGridLines="0" view="pageLayout" topLeftCell="A7" zoomScaleNormal="100" workbookViewId="0">
      <selection activeCell="H45" sqref="H45"/>
    </sheetView>
  </sheetViews>
  <sheetFormatPr defaultColWidth="2.6640625" defaultRowHeight="13.2" x14ac:dyDescent="0.25"/>
  <cols>
    <col min="1" max="1" width="7.33203125" style="40" customWidth="1"/>
    <col min="2" max="2" width="3.88671875" style="40" customWidth="1"/>
    <col min="3" max="3" width="35.44140625" style="40" customWidth="1"/>
    <col min="4" max="4" width="10.6640625" style="40" customWidth="1"/>
    <col min="5" max="9" width="13.33203125" style="40" customWidth="1"/>
    <col min="10" max="10" width="14.5546875" style="40" customWidth="1"/>
    <col min="11" max="16384" width="2.6640625" style="40"/>
  </cols>
  <sheetData>
    <row r="1" spans="1:10" s="61" customFormat="1" ht="15" x14ac:dyDescent="0.25">
      <c r="A1" s="333" t="str">
        <f>'Part I Funding'!A1</f>
        <v>2015-16</v>
      </c>
      <c r="B1" s="333"/>
      <c r="C1" s="333"/>
      <c r="D1" s="60"/>
      <c r="E1" s="60"/>
      <c r="I1" s="39"/>
      <c r="J1" s="73"/>
    </row>
    <row r="2" spans="1:10" ht="15" x14ac:dyDescent="0.25">
      <c r="A2" s="334" t="str">
        <f>'Part I Funding'!A2</f>
        <v>Ventura CCD</v>
      </c>
      <c r="B2" s="334"/>
      <c r="C2" s="334"/>
      <c r="D2" s="62"/>
      <c r="E2" s="62"/>
      <c r="I2" s="39"/>
      <c r="J2" s="74"/>
    </row>
    <row r="3" spans="1:10" ht="15" x14ac:dyDescent="0.25">
      <c r="A3" s="335" t="str">
        <f>'Part I Funding'!A3</f>
        <v>Moorpark College</v>
      </c>
      <c r="B3" s="335"/>
      <c r="C3" s="335"/>
      <c r="E3" s="63"/>
      <c r="F3" s="63"/>
      <c r="J3" s="53"/>
    </row>
    <row r="4" spans="1:10" ht="15" x14ac:dyDescent="0.25">
      <c r="A4" s="336" t="str">
        <f>'Part I Funding'!A4</f>
        <v>Credit</v>
      </c>
      <c r="B4" s="336"/>
      <c r="C4" s="336"/>
      <c r="D4" s="63"/>
      <c r="E4" s="63"/>
      <c r="F4" s="63"/>
      <c r="G4" s="64"/>
      <c r="H4" s="64"/>
      <c r="I4" s="64"/>
      <c r="J4" s="65"/>
    </row>
    <row r="5" spans="1:10" ht="3.75" customHeight="1" x14ac:dyDescent="0.25">
      <c r="A5" s="60"/>
      <c r="B5" s="43"/>
      <c r="C5" s="63"/>
      <c r="D5" s="63"/>
      <c r="E5" s="63"/>
      <c r="F5" s="63"/>
      <c r="G5" s="64"/>
      <c r="H5" s="64"/>
      <c r="I5" s="64"/>
      <c r="J5" s="65"/>
    </row>
    <row r="6" spans="1:10" ht="13.8" x14ac:dyDescent="0.25">
      <c r="A6" s="77" t="s">
        <v>350</v>
      </c>
      <c r="B6" s="43"/>
      <c r="C6" s="63"/>
      <c r="D6" s="63"/>
      <c r="E6" s="63"/>
      <c r="F6" s="63"/>
      <c r="G6" s="64"/>
      <c r="H6" s="64"/>
      <c r="I6" s="64"/>
      <c r="J6" s="65"/>
    </row>
    <row r="7" spans="1:10" ht="40.5" customHeight="1" x14ac:dyDescent="0.25">
      <c r="A7" s="337" t="s">
        <v>351</v>
      </c>
      <c r="B7" s="337"/>
      <c r="C7" s="337"/>
      <c r="D7" s="337"/>
      <c r="E7" s="337"/>
      <c r="F7" s="337"/>
      <c r="G7" s="337"/>
      <c r="H7" s="337"/>
      <c r="I7" s="337"/>
      <c r="J7" s="337"/>
    </row>
    <row r="8" spans="1:10" s="66" customFormat="1" ht="36" customHeight="1" x14ac:dyDescent="0.3">
      <c r="A8" s="112"/>
      <c r="B8" s="326" t="s">
        <v>3</v>
      </c>
      <c r="C8" s="327"/>
      <c r="D8" s="113"/>
      <c r="E8" s="111" t="s">
        <v>12</v>
      </c>
      <c r="F8" s="111" t="s">
        <v>11</v>
      </c>
      <c r="G8" s="111" t="s">
        <v>266</v>
      </c>
      <c r="H8" s="111" t="s">
        <v>265</v>
      </c>
      <c r="I8" s="220" t="s">
        <v>367</v>
      </c>
      <c r="J8" s="111" t="s">
        <v>0</v>
      </c>
    </row>
    <row r="9" spans="1:10" s="53" customFormat="1" ht="25.2" x14ac:dyDescent="0.25">
      <c r="A9" s="323">
        <v>1000</v>
      </c>
      <c r="B9" s="67" t="s">
        <v>289</v>
      </c>
      <c r="C9" s="67"/>
      <c r="D9" s="68" t="s">
        <v>204</v>
      </c>
      <c r="E9" s="69"/>
      <c r="F9" s="69"/>
      <c r="G9" s="69"/>
      <c r="H9" s="69"/>
      <c r="I9" s="69"/>
      <c r="J9" s="69"/>
    </row>
    <row r="10" spans="1:10" x14ac:dyDescent="0.25">
      <c r="A10" s="323"/>
      <c r="B10" s="313" t="s">
        <v>368</v>
      </c>
      <c r="C10" s="314"/>
      <c r="D10" s="246">
        <f>6.75+2.97</f>
        <v>9.7200000000000006</v>
      </c>
      <c r="E10" s="114">
        <v>0</v>
      </c>
      <c r="F10" s="114">
        <v>0</v>
      </c>
      <c r="G10" s="114">
        <f>568422+200000</f>
        <v>768422</v>
      </c>
      <c r="H10" s="114">
        <v>0</v>
      </c>
      <c r="I10" s="114">
        <v>0</v>
      </c>
      <c r="J10" s="219">
        <f t="shared" ref="J10:J13" si="0">ROUND(SUM(E10:I10),0)</f>
        <v>768422</v>
      </c>
    </row>
    <row r="11" spans="1:10" ht="15.75" customHeight="1" x14ac:dyDescent="0.25">
      <c r="A11" s="323"/>
      <c r="B11" s="313"/>
      <c r="C11" s="314"/>
      <c r="D11" s="117"/>
      <c r="E11" s="114">
        <v>0</v>
      </c>
      <c r="F11" s="114">
        <v>0</v>
      </c>
      <c r="G11" s="114">
        <v>0</v>
      </c>
      <c r="H11" s="114">
        <v>0</v>
      </c>
      <c r="I11" s="114">
        <v>0</v>
      </c>
      <c r="J11" s="219">
        <f t="shared" si="0"/>
        <v>0</v>
      </c>
    </row>
    <row r="12" spans="1:10" ht="15.75" customHeight="1" x14ac:dyDescent="0.25">
      <c r="A12" s="323"/>
      <c r="B12" s="313"/>
      <c r="C12" s="314"/>
      <c r="D12" s="117"/>
      <c r="E12" s="114">
        <v>0</v>
      </c>
      <c r="F12" s="114">
        <v>0</v>
      </c>
      <c r="G12" s="114">
        <v>0</v>
      </c>
      <c r="H12" s="114">
        <v>0</v>
      </c>
      <c r="I12" s="114">
        <v>0</v>
      </c>
      <c r="J12" s="219">
        <f t="shared" si="0"/>
        <v>0</v>
      </c>
    </row>
    <row r="13" spans="1:10" ht="15.75" customHeight="1" x14ac:dyDescent="0.25">
      <c r="A13" s="323"/>
      <c r="B13" s="313"/>
      <c r="C13" s="314"/>
      <c r="D13" s="117"/>
      <c r="E13" s="114">
        <v>0</v>
      </c>
      <c r="F13" s="114">
        <v>0</v>
      </c>
      <c r="G13" s="114">
        <v>0</v>
      </c>
      <c r="H13" s="114">
        <v>0</v>
      </c>
      <c r="I13" s="114">
        <v>0</v>
      </c>
      <c r="J13" s="219">
        <f t="shared" si="0"/>
        <v>0</v>
      </c>
    </row>
    <row r="14" spans="1:10" x14ac:dyDescent="0.25">
      <c r="A14" s="323"/>
      <c r="B14" s="162"/>
      <c r="C14" s="163"/>
      <c r="D14" s="169" t="s">
        <v>9</v>
      </c>
      <c r="E14" s="161">
        <f t="shared" ref="E14:J14" si="1">ROUND(SUM(E10:E13),0)</f>
        <v>0</v>
      </c>
      <c r="F14" s="161">
        <f t="shared" si="1"/>
        <v>0</v>
      </c>
      <c r="G14" s="161">
        <f t="shared" si="1"/>
        <v>768422</v>
      </c>
      <c r="H14" s="161">
        <f t="shared" si="1"/>
        <v>0</v>
      </c>
      <c r="I14" s="161">
        <f t="shared" si="1"/>
        <v>0</v>
      </c>
      <c r="J14" s="161">
        <f t="shared" si="1"/>
        <v>768422</v>
      </c>
    </row>
    <row r="15" spans="1:10" s="53" customFormat="1" ht="25.2" x14ac:dyDescent="0.25">
      <c r="A15" s="323">
        <v>2000</v>
      </c>
      <c r="B15" s="338" t="s">
        <v>290</v>
      </c>
      <c r="C15" s="339"/>
      <c r="D15" s="68" t="s">
        <v>204</v>
      </c>
      <c r="E15" s="69"/>
      <c r="F15" s="69"/>
      <c r="G15" s="69"/>
      <c r="H15" s="69"/>
      <c r="I15" s="69"/>
      <c r="J15" s="69"/>
    </row>
    <row r="16" spans="1:10" ht="15.75" customHeight="1" x14ac:dyDescent="0.25">
      <c r="A16" s="323"/>
      <c r="B16" s="313" t="s">
        <v>369</v>
      </c>
      <c r="C16" s="314"/>
      <c r="D16" s="246">
        <v>0.75</v>
      </c>
      <c r="E16" s="114">
        <v>0</v>
      </c>
      <c r="F16" s="114">
        <v>0</v>
      </c>
      <c r="G16" s="114">
        <v>0</v>
      </c>
      <c r="H16" s="114">
        <v>0</v>
      </c>
      <c r="I16" s="114">
        <v>84011</v>
      </c>
      <c r="J16" s="219">
        <f t="shared" ref="J16:J30" si="2">ROUND(SUM(E16:I16),0)</f>
        <v>84011</v>
      </c>
    </row>
    <row r="17" spans="1:10" ht="15.75" customHeight="1" x14ac:dyDescent="0.25">
      <c r="A17" s="323"/>
      <c r="B17" s="313" t="s">
        <v>394</v>
      </c>
      <c r="C17" s="314"/>
      <c r="D17" s="246">
        <v>0.75</v>
      </c>
      <c r="E17" s="114"/>
      <c r="F17" s="114"/>
      <c r="G17" s="114"/>
      <c r="H17" s="114"/>
      <c r="I17" s="114">
        <v>57159</v>
      </c>
      <c r="J17" s="219">
        <f t="shared" si="2"/>
        <v>57159</v>
      </c>
    </row>
    <row r="18" spans="1:10" ht="15.75" customHeight="1" x14ac:dyDescent="0.25">
      <c r="A18" s="323"/>
      <c r="B18" s="313" t="s">
        <v>378</v>
      </c>
      <c r="C18" s="314"/>
      <c r="D18" s="246">
        <v>1</v>
      </c>
      <c r="E18" s="114">
        <v>0</v>
      </c>
      <c r="F18" s="114">
        <v>0</v>
      </c>
      <c r="G18" s="114">
        <v>52584</v>
      </c>
      <c r="H18" s="114">
        <v>0</v>
      </c>
      <c r="I18" s="114">
        <v>0</v>
      </c>
      <c r="J18" s="219">
        <f t="shared" si="2"/>
        <v>52584</v>
      </c>
    </row>
    <row r="19" spans="1:10" ht="15.75" customHeight="1" x14ac:dyDescent="0.25">
      <c r="A19" s="323"/>
      <c r="B19" s="313" t="s">
        <v>419</v>
      </c>
      <c r="C19" s="314"/>
      <c r="D19" s="246">
        <v>3.5</v>
      </c>
      <c r="E19" s="114">
        <v>0</v>
      </c>
      <c r="F19" s="114">
        <v>0</v>
      </c>
      <c r="G19" s="114">
        <v>0</v>
      </c>
      <c r="H19" s="114">
        <v>229631</v>
      </c>
      <c r="I19" s="114">
        <v>0</v>
      </c>
      <c r="J19" s="219">
        <f t="shared" si="2"/>
        <v>229631</v>
      </c>
    </row>
    <row r="20" spans="1:10" ht="15.75" customHeight="1" x14ac:dyDescent="0.25">
      <c r="A20" s="323"/>
      <c r="B20" s="313" t="s">
        <v>370</v>
      </c>
      <c r="C20" s="314"/>
      <c r="D20" s="246">
        <v>0.5</v>
      </c>
      <c r="E20" s="114">
        <v>25181</v>
      </c>
      <c r="F20" s="114">
        <v>0</v>
      </c>
      <c r="G20" s="114">
        <v>0</v>
      </c>
      <c r="H20" s="114">
        <v>0</v>
      </c>
      <c r="I20" s="114">
        <v>0</v>
      </c>
      <c r="J20" s="219">
        <f t="shared" si="2"/>
        <v>25181</v>
      </c>
    </row>
    <row r="21" spans="1:10" ht="15.75" customHeight="1" x14ac:dyDescent="0.25">
      <c r="A21" s="323"/>
      <c r="B21" s="313" t="s">
        <v>371</v>
      </c>
      <c r="C21" s="314"/>
      <c r="D21" s="246">
        <v>0.6</v>
      </c>
      <c r="E21" s="237">
        <v>10611</v>
      </c>
      <c r="F21" s="237">
        <v>10611</v>
      </c>
      <c r="G21" s="237">
        <v>0</v>
      </c>
      <c r="H21" s="237">
        <v>10611</v>
      </c>
      <c r="I21" s="237">
        <v>0</v>
      </c>
      <c r="J21" s="219">
        <f t="shared" si="2"/>
        <v>31833</v>
      </c>
    </row>
    <row r="22" spans="1:10" ht="15.75" customHeight="1" x14ac:dyDescent="0.25">
      <c r="A22" s="323"/>
      <c r="B22" s="313" t="s">
        <v>435</v>
      </c>
      <c r="C22" s="314"/>
      <c r="D22" s="246">
        <v>0.25</v>
      </c>
      <c r="E22" s="237"/>
      <c r="F22" s="237">
        <v>11451</v>
      </c>
      <c r="G22" s="237">
        <v>0</v>
      </c>
      <c r="H22" s="237">
        <v>0</v>
      </c>
      <c r="I22" s="237">
        <v>0</v>
      </c>
      <c r="J22" s="219">
        <f t="shared" si="2"/>
        <v>11451</v>
      </c>
    </row>
    <row r="23" spans="1:10" ht="15.75" customHeight="1" x14ac:dyDescent="0.25">
      <c r="A23" s="323"/>
      <c r="B23" s="313" t="s">
        <v>420</v>
      </c>
      <c r="C23" s="314"/>
      <c r="D23" s="246">
        <v>1.25</v>
      </c>
      <c r="E23" s="237">
        <v>0</v>
      </c>
      <c r="F23" s="237">
        <v>0</v>
      </c>
      <c r="G23" s="237">
        <v>0</v>
      </c>
      <c r="H23" s="237">
        <v>0</v>
      </c>
      <c r="I23" s="237">
        <v>58675</v>
      </c>
      <c r="J23" s="219">
        <f t="shared" si="2"/>
        <v>58675</v>
      </c>
    </row>
    <row r="24" spans="1:10" ht="15.75" customHeight="1" x14ac:dyDescent="0.25">
      <c r="A24" s="323"/>
      <c r="B24" s="313" t="s">
        <v>373</v>
      </c>
      <c r="C24" s="314"/>
      <c r="D24" s="246">
        <v>0.5</v>
      </c>
      <c r="E24" s="237">
        <v>0</v>
      </c>
      <c r="F24" s="237">
        <v>0</v>
      </c>
      <c r="G24" s="237">
        <v>23616</v>
      </c>
      <c r="H24" s="237">
        <v>0</v>
      </c>
      <c r="I24" s="237">
        <v>0</v>
      </c>
      <c r="J24" s="219">
        <f t="shared" si="2"/>
        <v>23616</v>
      </c>
    </row>
    <row r="25" spans="1:10" ht="15.75" customHeight="1" x14ac:dyDescent="0.25">
      <c r="A25" s="323"/>
      <c r="B25" s="313" t="s">
        <v>375</v>
      </c>
      <c r="C25" s="314"/>
      <c r="D25" s="246">
        <v>0.37</v>
      </c>
      <c r="E25" s="114">
        <v>0</v>
      </c>
      <c r="F25" s="114">
        <v>21567</v>
      </c>
      <c r="G25" s="114">
        <v>0</v>
      </c>
      <c r="H25" s="114">
        <v>0</v>
      </c>
      <c r="I25" s="114">
        <v>0</v>
      </c>
      <c r="J25" s="219">
        <f t="shared" si="2"/>
        <v>21567</v>
      </c>
    </row>
    <row r="26" spans="1:10" ht="15.75" customHeight="1" x14ac:dyDescent="0.25">
      <c r="A26" s="323"/>
      <c r="B26" s="313" t="s">
        <v>376</v>
      </c>
      <c r="C26" s="314"/>
      <c r="D26" s="246">
        <v>1.78</v>
      </c>
      <c r="E26" s="114">
        <v>22000</v>
      </c>
      <c r="F26" s="114">
        <v>0</v>
      </c>
      <c r="G26" s="114">
        <v>15000</v>
      </c>
      <c r="H26" s="114">
        <v>0</v>
      </c>
      <c r="I26" s="114">
        <v>0</v>
      </c>
      <c r="J26" s="219">
        <f t="shared" si="2"/>
        <v>37000</v>
      </c>
    </row>
    <row r="27" spans="1:10" ht="15.75" customHeight="1" x14ac:dyDescent="0.25">
      <c r="A27" s="323"/>
      <c r="B27" s="313" t="s">
        <v>377</v>
      </c>
      <c r="C27" s="314"/>
      <c r="D27" s="246">
        <v>1.36</v>
      </c>
      <c r="E27" s="114">
        <v>25000</v>
      </c>
      <c r="F27" s="114">
        <v>0</v>
      </c>
      <c r="G27" s="114">
        <v>0</v>
      </c>
      <c r="H27" s="114">
        <v>25000</v>
      </c>
      <c r="I27" s="114">
        <v>0</v>
      </c>
      <c r="J27" s="219">
        <f t="shared" si="2"/>
        <v>50000</v>
      </c>
    </row>
    <row r="28" spans="1:10" ht="15.75" customHeight="1" x14ac:dyDescent="0.25">
      <c r="A28" s="323"/>
      <c r="B28" s="313" t="s">
        <v>421</v>
      </c>
      <c r="C28" s="314"/>
      <c r="D28" s="246">
        <v>2.5</v>
      </c>
      <c r="E28" s="114">
        <v>100380</v>
      </c>
      <c r="F28" s="238"/>
      <c r="G28" s="238"/>
      <c r="H28" s="238"/>
      <c r="I28" s="238"/>
      <c r="J28" s="219">
        <f t="shared" si="2"/>
        <v>100380</v>
      </c>
    </row>
    <row r="29" spans="1:10" ht="15.75" customHeight="1" x14ac:dyDescent="0.25">
      <c r="A29" s="323"/>
      <c r="B29" s="313" t="s">
        <v>418</v>
      </c>
      <c r="C29" s="314"/>
      <c r="D29" s="246">
        <v>0.25</v>
      </c>
      <c r="E29" s="114">
        <v>13854</v>
      </c>
      <c r="F29" s="114"/>
      <c r="G29" s="238"/>
      <c r="H29" s="114"/>
      <c r="I29" s="238"/>
      <c r="J29" s="219">
        <f t="shared" si="2"/>
        <v>13854</v>
      </c>
    </row>
    <row r="30" spans="1:10" ht="15.75" customHeight="1" x14ac:dyDescent="0.25">
      <c r="A30" s="323"/>
      <c r="B30" s="313" t="s">
        <v>395</v>
      </c>
      <c r="C30" s="314"/>
      <c r="D30" s="246">
        <v>0.5</v>
      </c>
      <c r="E30" s="114"/>
      <c r="F30" s="114"/>
      <c r="G30" s="114"/>
      <c r="H30" s="114"/>
      <c r="I30" s="114">
        <v>44952</v>
      </c>
      <c r="J30" s="219">
        <f t="shared" si="2"/>
        <v>44952</v>
      </c>
    </row>
    <row r="31" spans="1:10" x14ac:dyDescent="0.25">
      <c r="A31" s="323"/>
      <c r="B31" s="162"/>
      <c r="C31" s="168"/>
      <c r="D31" s="169" t="s">
        <v>9</v>
      </c>
      <c r="E31" s="161">
        <f t="shared" ref="E31:J31" si="3">ROUND(SUM(E16:E30),0)</f>
        <v>197026</v>
      </c>
      <c r="F31" s="161">
        <f t="shared" si="3"/>
        <v>43629</v>
      </c>
      <c r="G31" s="161">
        <f t="shared" si="3"/>
        <v>91200</v>
      </c>
      <c r="H31" s="161">
        <f t="shared" si="3"/>
        <v>265242</v>
      </c>
      <c r="I31" s="161">
        <f t="shared" si="3"/>
        <v>244797</v>
      </c>
      <c r="J31" s="161">
        <f t="shared" si="3"/>
        <v>841894</v>
      </c>
    </row>
    <row r="32" spans="1:10" s="49" customFormat="1" x14ac:dyDescent="0.25">
      <c r="A32" s="174"/>
      <c r="B32" s="166"/>
      <c r="C32" s="166"/>
      <c r="D32" s="167"/>
      <c r="E32" s="154"/>
      <c r="F32" s="154"/>
      <c r="G32" s="154"/>
      <c r="H32" s="154"/>
      <c r="I32" s="154"/>
      <c r="J32" s="173"/>
    </row>
    <row r="33" spans="1:10" s="49" customFormat="1" x14ac:dyDescent="0.25">
      <c r="A33" s="174"/>
      <c r="B33" s="166"/>
      <c r="C33" s="166"/>
      <c r="D33" s="167"/>
      <c r="E33" s="154"/>
      <c r="F33" s="154"/>
      <c r="G33" s="154"/>
      <c r="H33" s="154"/>
      <c r="I33" s="154"/>
      <c r="J33" s="173"/>
    </row>
    <row r="34" spans="1:10" s="49" customFormat="1" x14ac:dyDescent="0.25">
      <c r="A34" s="174"/>
      <c r="B34" s="166"/>
      <c r="C34" s="166"/>
      <c r="D34" s="167"/>
      <c r="E34" s="154"/>
      <c r="F34" s="154"/>
      <c r="G34" s="154"/>
      <c r="H34" s="154"/>
      <c r="I34" s="154"/>
      <c r="J34" s="173"/>
    </row>
    <row r="35" spans="1:10" s="49" customFormat="1" x14ac:dyDescent="0.25">
      <c r="A35" s="174"/>
      <c r="B35" s="166"/>
      <c r="C35" s="166"/>
      <c r="D35" s="167"/>
      <c r="E35" s="154"/>
      <c r="F35" s="154"/>
      <c r="G35" s="154"/>
      <c r="H35" s="154"/>
      <c r="I35" s="154"/>
      <c r="J35" s="173"/>
    </row>
    <row r="36" spans="1:10" s="49" customFormat="1" x14ac:dyDescent="0.25">
      <c r="A36" s="174"/>
      <c r="B36" s="166"/>
      <c r="C36" s="166"/>
      <c r="D36" s="167"/>
      <c r="E36" s="154"/>
      <c r="F36" s="154"/>
      <c r="G36" s="154"/>
      <c r="H36" s="154"/>
      <c r="I36" s="154"/>
      <c r="J36" s="173"/>
    </row>
    <row r="37" spans="1:10" s="49" customFormat="1" x14ac:dyDescent="0.25">
      <c r="A37" s="174"/>
      <c r="B37" s="166"/>
      <c r="C37" s="166"/>
      <c r="D37" s="167"/>
      <c r="E37" s="154"/>
      <c r="F37" s="154"/>
      <c r="G37" s="154"/>
      <c r="H37" s="154"/>
      <c r="I37" s="154"/>
      <c r="J37" s="173"/>
    </row>
    <row r="38" spans="1:10" s="49" customFormat="1" x14ac:dyDescent="0.25">
      <c r="A38" s="174"/>
      <c r="B38" s="166"/>
      <c r="C38" s="166"/>
      <c r="D38" s="167"/>
      <c r="E38" s="154"/>
      <c r="F38" s="154"/>
      <c r="G38" s="154"/>
      <c r="H38" s="154"/>
      <c r="I38" s="154"/>
      <c r="J38" s="173"/>
    </row>
    <row r="39" spans="1:10" s="66" customFormat="1" ht="36" customHeight="1" x14ac:dyDescent="0.3">
      <c r="A39" s="170"/>
      <c r="B39" s="326" t="s">
        <v>3</v>
      </c>
      <c r="C39" s="327"/>
      <c r="D39" s="113"/>
      <c r="E39" s="111" t="s">
        <v>12</v>
      </c>
      <c r="F39" s="111" t="s">
        <v>11</v>
      </c>
      <c r="G39" s="111" t="s">
        <v>266</v>
      </c>
      <c r="H39" s="111" t="s">
        <v>265</v>
      </c>
      <c r="I39" s="111" t="s">
        <v>367</v>
      </c>
      <c r="J39" s="111" t="s">
        <v>0</v>
      </c>
    </row>
    <row r="40" spans="1:10" s="53" customFormat="1" x14ac:dyDescent="0.25">
      <c r="A40" s="323">
        <v>3000</v>
      </c>
      <c r="B40" s="321" t="s">
        <v>291</v>
      </c>
      <c r="C40" s="325"/>
      <c r="D40" s="325"/>
      <c r="E40" s="321"/>
      <c r="F40" s="321"/>
      <c r="G40" s="321"/>
      <c r="H40" s="321"/>
      <c r="I40" s="321"/>
      <c r="J40" s="321"/>
    </row>
    <row r="41" spans="1:10" ht="15.75" customHeight="1" x14ac:dyDescent="0.25">
      <c r="A41" s="323"/>
      <c r="B41" s="313" t="s">
        <v>368</v>
      </c>
      <c r="C41" s="314"/>
      <c r="D41" s="194"/>
      <c r="E41" s="114">
        <v>0</v>
      </c>
      <c r="F41" s="114">
        <v>0</v>
      </c>
      <c r="G41" s="114">
        <f>234618+28440</f>
        <v>263058</v>
      </c>
      <c r="H41" s="114">
        <v>0</v>
      </c>
      <c r="I41" s="114">
        <v>0</v>
      </c>
      <c r="J41" s="219">
        <f>ROUND(SUM(E41:I41),0)</f>
        <v>263058</v>
      </c>
    </row>
    <row r="42" spans="1:10" ht="15.75" customHeight="1" x14ac:dyDescent="0.25">
      <c r="A42" s="323"/>
      <c r="B42" s="315" t="s">
        <v>369</v>
      </c>
      <c r="C42" s="316"/>
      <c r="D42" s="194"/>
      <c r="E42" s="114">
        <v>0</v>
      </c>
      <c r="F42" s="114">
        <v>0</v>
      </c>
      <c r="G42" s="114">
        <v>0</v>
      </c>
      <c r="H42" s="114">
        <v>0</v>
      </c>
      <c r="I42" s="114">
        <v>27197</v>
      </c>
      <c r="J42" s="219">
        <f>ROUND(SUM(E42:I42),0)</f>
        <v>27197</v>
      </c>
    </row>
    <row r="43" spans="1:10" ht="15.75" customHeight="1" x14ac:dyDescent="0.25">
      <c r="A43" s="323"/>
      <c r="B43" s="315" t="s">
        <v>374</v>
      </c>
      <c r="C43" s="316"/>
      <c r="D43" s="194"/>
      <c r="E43" s="114">
        <v>0</v>
      </c>
      <c r="F43" s="114">
        <v>0</v>
      </c>
      <c r="G43" s="114">
        <v>29990</v>
      </c>
      <c r="H43" s="114">
        <v>0</v>
      </c>
      <c r="I43" s="114">
        <v>0</v>
      </c>
      <c r="J43" s="219">
        <f>ROUND(SUM(E43:I43),0)</f>
        <v>29990</v>
      </c>
    </row>
    <row r="44" spans="1:10" ht="15.75" customHeight="1" x14ac:dyDescent="0.25">
      <c r="A44" s="323"/>
      <c r="B44" s="315" t="s">
        <v>419</v>
      </c>
      <c r="C44" s="316"/>
      <c r="D44" s="317"/>
      <c r="E44" s="114">
        <v>0</v>
      </c>
      <c r="F44" s="114">
        <v>0</v>
      </c>
      <c r="G44" s="114">
        <v>0</v>
      </c>
      <c r="H44" s="114">
        <v>109022</v>
      </c>
      <c r="I44" s="114">
        <v>0</v>
      </c>
      <c r="J44" s="219">
        <f t="shared" ref="J44:J57" si="4">ROUND(SUM(E44:I44),0)</f>
        <v>109022</v>
      </c>
    </row>
    <row r="45" spans="1:10" ht="15.75" customHeight="1" x14ac:dyDescent="0.25">
      <c r="A45" s="323"/>
      <c r="B45" s="315" t="s">
        <v>370</v>
      </c>
      <c r="C45" s="316"/>
      <c r="D45" s="317"/>
      <c r="E45" s="114">
        <v>15113</v>
      </c>
      <c r="F45" s="114">
        <v>0</v>
      </c>
      <c r="G45" s="114">
        <v>0</v>
      </c>
      <c r="H45" s="114">
        <v>0</v>
      </c>
      <c r="I45" s="114">
        <v>0</v>
      </c>
      <c r="J45" s="219">
        <f t="shared" si="4"/>
        <v>15113</v>
      </c>
    </row>
    <row r="46" spans="1:10" ht="15.75" customHeight="1" x14ac:dyDescent="0.25">
      <c r="A46" s="323"/>
      <c r="B46" s="315" t="s">
        <v>371</v>
      </c>
      <c r="C46" s="316"/>
      <c r="D46" s="317"/>
      <c r="E46" s="114">
        <v>5493</v>
      </c>
      <c r="F46" s="114">
        <v>5493</v>
      </c>
      <c r="G46" s="114">
        <v>0</v>
      </c>
      <c r="H46" s="114">
        <v>5492</v>
      </c>
      <c r="I46" s="114">
        <v>0</v>
      </c>
      <c r="J46" s="219">
        <f t="shared" si="4"/>
        <v>16478</v>
      </c>
    </row>
    <row r="47" spans="1:10" ht="15.75" customHeight="1" x14ac:dyDescent="0.25">
      <c r="A47" s="323"/>
      <c r="B47" s="315" t="s">
        <v>435</v>
      </c>
      <c r="C47" s="316"/>
      <c r="D47" s="317"/>
      <c r="E47" s="114"/>
      <c r="F47" s="114">
        <v>5280</v>
      </c>
      <c r="G47" s="114">
        <v>0</v>
      </c>
      <c r="H47" s="114">
        <v>0</v>
      </c>
      <c r="I47" s="114">
        <v>0</v>
      </c>
      <c r="J47" s="219">
        <f t="shared" si="4"/>
        <v>5280</v>
      </c>
    </row>
    <row r="48" spans="1:10" ht="15.75" customHeight="1" x14ac:dyDescent="0.25">
      <c r="A48" s="323"/>
      <c r="B48" s="315" t="s">
        <v>420</v>
      </c>
      <c r="C48" s="316"/>
      <c r="D48" s="235"/>
      <c r="E48" s="114">
        <v>0</v>
      </c>
      <c r="F48" s="114">
        <v>0</v>
      </c>
      <c r="G48" s="114">
        <v>0</v>
      </c>
      <c r="H48" s="114">
        <v>0</v>
      </c>
      <c r="I48" s="114">
        <v>33395</v>
      </c>
      <c r="J48" s="219">
        <f t="shared" si="4"/>
        <v>33395</v>
      </c>
    </row>
    <row r="49" spans="1:10" ht="15.75" customHeight="1" x14ac:dyDescent="0.25">
      <c r="A49" s="323"/>
      <c r="B49" s="315" t="s">
        <v>380</v>
      </c>
      <c r="C49" s="316"/>
      <c r="D49" s="235"/>
      <c r="E49" s="237"/>
      <c r="F49" s="237"/>
      <c r="G49" s="237">
        <v>14710</v>
      </c>
      <c r="H49" s="237">
        <v>0</v>
      </c>
      <c r="I49" s="237">
        <v>0</v>
      </c>
      <c r="J49" s="219">
        <f t="shared" si="4"/>
        <v>14710</v>
      </c>
    </row>
    <row r="50" spans="1:10" ht="15.75" customHeight="1" x14ac:dyDescent="0.25">
      <c r="A50" s="323"/>
      <c r="B50" s="315" t="s">
        <v>375</v>
      </c>
      <c r="C50" s="316"/>
      <c r="D50" s="235"/>
      <c r="E50" s="237"/>
      <c r="F50" s="237">
        <v>10457</v>
      </c>
      <c r="G50" s="237"/>
      <c r="H50" s="237"/>
      <c r="I50" s="237"/>
      <c r="J50" s="219">
        <f t="shared" si="4"/>
        <v>10457</v>
      </c>
    </row>
    <row r="51" spans="1:10" ht="15.75" customHeight="1" x14ac:dyDescent="0.25">
      <c r="A51" s="323"/>
      <c r="B51" s="315" t="s">
        <v>376</v>
      </c>
      <c r="C51" s="316"/>
      <c r="D51" s="235"/>
      <c r="E51" s="237">
        <v>433</v>
      </c>
      <c r="F51" s="237"/>
      <c r="G51" s="237">
        <v>296</v>
      </c>
      <c r="H51" s="237"/>
      <c r="I51" s="237"/>
      <c r="J51" s="219">
        <f t="shared" si="4"/>
        <v>729</v>
      </c>
    </row>
    <row r="52" spans="1:10" ht="15.75" customHeight="1" x14ac:dyDescent="0.25">
      <c r="A52" s="323"/>
      <c r="B52" s="315" t="s">
        <v>377</v>
      </c>
      <c r="C52" s="316"/>
      <c r="D52" s="235"/>
      <c r="E52" s="237">
        <v>3555</v>
      </c>
      <c r="F52" s="237">
        <v>0</v>
      </c>
      <c r="G52" s="237">
        <v>0</v>
      </c>
      <c r="H52" s="237">
        <v>3555</v>
      </c>
      <c r="I52" s="237"/>
      <c r="J52" s="219">
        <f t="shared" si="4"/>
        <v>7110</v>
      </c>
    </row>
    <row r="53" spans="1:10" ht="15.75" customHeight="1" x14ac:dyDescent="0.25">
      <c r="A53" s="323"/>
      <c r="B53" s="313" t="s">
        <v>421</v>
      </c>
      <c r="C53" s="314"/>
      <c r="D53" s="242"/>
      <c r="E53" s="237">
        <v>63837</v>
      </c>
      <c r="F53" s="239"/>
      <c r="G53" s="239"/>
      <c r="H53" s="239"/>
      <c r="I53" s="239"/>
      <c r="J53" s="219">
        <f t="shared" si="4"/>
        <v>63837</v>
      </c>
    </row>
    <row r="54" spans="1:10" ht="15.75" customHeight="1" x14ac:dyDescent="0.25">
      <c r="A54" s="323"/>
      <c r="B54" s="313" t="s">
        <v>394</v>
      </c>
      <c r="C54" s="314"/>
      <c r="D54" s="242"/>
      <c r="E54" s="237"/>
      <c r="F54" s="237"/>
      <c r="G54" s="237"/>
      <c r="H54" s="237"/>
      <c r="I54" s="237">
        <v>23718</v>
      </c>
      <c r="J54" s="219">
        <f t="shared" si="4"/>
        <v>23718</v>
      </c>
    </row>
    <row r="55" spans="1:10" ht="15.75" customHeight="1" x14ac:dyDescent="0.25">
      <c r="A55" s="323"/>
      <c r="B55" s="313" t="s">
        <v>393</v>
      </c>
      <c r="C55" s="314"/>
      <c r="D55" s="242"/>
      <c r="E55" s="237">
        <v>7205</v>
      </c>
      <c r="F55" s="237"/>
      <c r="G55" s="237"/>
      <c r="H55" s="237">
        <v>0</v>
      </c>
      <c r="I55" s="239"/>
      <c r="J55" s="219">
        <f t="shared" si="4"/>
        <v>7205</v>
      </c>
    </row>
    <row r="56" spans="1:10" ht="15.75" customHeight="1" x14ac:dyDescent="0.25">
      <c r="A56" s="323"/>
      <c r="B56" s="315" t="s">
        <v>396</v>
      </c>
      <c r="C56" s="316"/>
      <c r="D56" s="235"/>
      <c r="E56" s="237"/>
      <c r="F56" s="237"/>
      <c r="G56" s="237"/>
      <c r="H56" s="237"/>
      <c r="I56" s="237">
        <v>13236</v>
      </c>
      <c r="J56" s="219">
        <f t="shared" si="4"/>
        <v>13236</v>
      </c>
    </row>
    <row r="57" spans="1:10" ht="15.75" customHeight="1" x14ac:dyDescent="0.25">
      <c r="A57" s="323"/>
      <c r="B57" s="315"/>
      <c r="C57" s="316"/>
      <c r="D57" s="317"/>
      <c r="E57" s="114">
        <v>0</v>
      </c>
      <c r="F57" s="114">
        <v>0</v>
      </c>
      <c r="G57" s="114">
        <v>0</v>
      </c>
      <c r="H57" s="114">
        <v>0</v>
      </c>
      <c r="I57" s="114">
        <v>0</v>
      </c>
      <c r="J57" s="219">
        <f t="shared" si="4"/>
        <v>0</v>
      </c>
    </row>
    <row r="58" spans="1:10" x14ac:dyDescent="0.25">
      <c r="A58" s="323"/>
      <c r="B58" s="162"/>
      <c r="C58" s="168"/>
      <c r="D58" s="169" t="s">
        <v>9</v>
      </c>
      <c r="E58" s="161">
        <f t="shared" ref="E58:J58" si="5">ROUND(SUM(E41:E57),0)</f>
        <v>95636</v>
      </c>
      <c r="F58" s="161">
        <f t="shared" si="5"/>
        <v>21230</v>
      </c>
      <c r="G58" s="161">
        <f t="shared" si="5"/>
        <v>308054</v>
      </c>
      <c r="H58" s="161">
        <f t="shared" si="5"/>
        <v>118069</v>
      </c>
      <c r="I58" s="161">
        <f t="shared" si="5"/>
        <v>97546</v>
      </c>
      <c r="J58" s="161">
        <f t="shared" si="5"/>
        <v>640535</v>
      </c>
    </row>
    <row r="59" spans="1:10" s="52" customFormat="1" x14ac:dyDescent="0.25">
      <c r="A59" s="323">
        <v>4000</v>
      </c>
      <c r="B59" s="321" t="s">
        <v>8</v>
      </c>
      <c r="C59" s="321"/>
      <c r="D59" s="321"/>
      <c r="E59" s="321"/>
      <c r="F59" s="321"/>
      <c r="G59" s="321"/>
      <c r="H59" s="321"/>
      <c r="I59" s="321"/>
      <c r="J59" s="321"/>
    </row>
    <row r="60" spans="1:10" ht="15.75" customHeight="1" x14ac:dyDescent="0.25">
      <c r="A60" s="323"/>
      <c r="B60" s="315" t="s">
        <v>381</v>
      </c>
      <c r="C60" s="316"/>
      <c r="D60" s="317"/>
      <c r="E60" s="237">
        <v>20000</v>
      </c>
      <c r="F60" s="237">
        <v>0</v>
      </c>
      <c r="G60" s="237">
        <v>10000</v>
      </c>
      <c r="H60" s="237"/>
      <c r="I60" s="237">
        <v>0</v>
      </c>
      <c r="J60" s="219">
        <f>ROUND(SUM(E60:I60),0)</f>
        <v>30000</v>
      </c>
    </row>
    <row r="61" spans="1:10" ht="15.75" customHeight="1" x14ac:dyDescent="0.25">
      <c r="A61" s="323"/>
      <c r="B61" s="315" t="s">
        <v>382</v>
      </c>
      <c r="C61" s="316"/>
      <c r="D61" s="194"/>
      <c r="E61" s="237">
        <v>20000</v>
      </c>
      <c r="F61" s="237">
        <v>0</v>
      </c>
      <c r="G61" s="237">
        <v>9241</v>
      </c>
      <c r="H61" s="237">
        <v>5000</v>
      </c>
      <c r="I61" s="237">
        <v>0</v>
      </c>
      <c r="J61" s="219">
        <f t="shared" ref="J61" si="6">ROUND(SUM(E61:I61),0)</f>
        <v>34241</v>
      </c>
    </row>
    <row r="62" spans="1:10" ht="15.75" customHeight="1" x14ac:dyDescent="0.25">
      <c r="A62" s="323"/>
      <c r="B62" s="240"/>
      <c r="C62" s="241"/>
      <c r="D62" s="242"/>
      <c r="E62" s="237"/>
      <c r="F62" s="237"/>
      <c r="G62" s="237"/>
      <c r="H62" s="237"/>
      <c r="I62" s="237"/>
      <c r="J62" s="219"/>
    </row>
    <row r="63" spans="1:10" ht="15.75" customHeight="1" x14ac:dyDescent="0.25">
      <c r="A63" s="323"/>
      <c r="B63" s="240"/>
      <c r="C63" s="241"/>
      <c r="D63" s="242"/>
      <c r="E63" s="237"/>
      <c r="F63" s="237"/>
      <c r="G63" s="237"/>
      <c r="H63" s="237"/>
      <c r="I63" s="237"/>
      <c r="J63" s="219"/>
    </row>
    <row r="64" spans="1:10" ht="15.75" customHeight="1" x14ac:dyDescent="0.25">
      <c r="A64" s="323"/>
      <c r="B64" s="240"/>
      <c r="C64" s="241"/>
      <c r="D64" s="242"/>
      <c r="E64" s="237"/>
      <c r="F64" s="237"/>
      <c r="G64" s="237"/>
      <c r="H64" s="237"/>
      <c r="I64" s="237"/>
      <c r="J64" s="219"/>
    </row>
    <row r="65" spans="1:10" ht="15.75" customHeight="1" x14ac:dyDescent="0.25">
      <c r="A65" s="323"/>
      <c r="B65" s="240"/>
      <c r="C65" s="241"/>
      <c r="D65" s="242"/>
      <c r="E65" s="237"/>
      <c r="F65" s="237"/>
      <c r="G65" s="237"/>
      <c r="H65" s="237"/>
      <c r="I65" s="237"/>
      <c r="J65" s="219"/>
    </row>
    <row r="66" spans="1:10" ht="15.75" customHeight="1" x14ac:dyDescent="0.25">
      <c r="A66" s="323"/>
      <c r="B66" s="315"/>
      <c r="C66" s="316"/>
      <c r="D66" s="317"/>
      <c r="E66" s="114">
        <v>0</v>
      </c>
      <c r="F66" s="114">
        <v>0</v>
      </c>
      <c r="G66" s="114">
        <v>0</v>
      </c>
      <c r="H66" s="114">
        <v>0</v>
      </c>
      <c r="I66" s="114">
        <v>0</v>
      </c>
      <c r="J66" s="219">
        <f>ROUND(SUM(E66:I66),0)</f>
        <v>0</v>
      </c>
    </row>
    <row r="67" spans="1:10" x14ac:dyDescent="0.25">
      <c r="A67" s="324"/>
      <c r="B67" s="162"/>
      <c r="C67" s="168"/>
      <c r="D67" s="169" t="s">
        <v>9</v>
      </c>
      <c r="E67" s="171">
        <f t="shared" ref="E67:J67" si="7">ROUND(SUM(E60:E66),0)</f>
        <v>40000</v>
      </c>
      <c r="F67" s="171">
        <f t="shared" si="7"/>
        <v>0</v>
      </c>
      <c r="G67" s="171">
        <f t="shared" si="7"/>
        <v>19241</v>
      </c>
      <c r="H67" s="171">
        <f t="shared" si="7"/>
        <v>5000</v>
      </c>
      <c r="I67" s="171">
        <f t="shared" si="7"/>
        <v>0</v>
      </c>
      <c r="J67" s="216">
        <f t="shared" si="7"/>
        <v>64241</v>
      </c>
    </row>
    <row r="68" spans="1:10" s="53" customFormat="1" x14ac:dyDescent="0.25">
      <c r="A68" s="323">
        <v>5000</v>
      </c>
      <c r="B68" s="325" t="s">
        <v>203</v>
      </c>
      <c r="C68" s="325"/>
      <c r="D68" s="325"/>
      <c r="E68" s="321"/>
      <c r="F68" s="321"/>
      <c r="G68" s="321"/>
      <c r="H68" s="321"/>
      <c r="I68" s="321"/>
      <c r="J68" s="321"/>
    </row>
    <row r="69" spans="1:10" s="49" customFormat="1" ht="15.75" customHeight="1" x14ac:dyDescent="0.25">
      <c r="A69" s="323"/>
      <c r="B69" s="318" t="s">
        <v>383</v>
      </c>
      <c r="C69" s="319"/>
      <c r="D69" s="320"/>
      <c r="E69" s="114">
        <v>15000</v>
      </c>
      <c r="F69" s="114">
        <v>0</v>
      </c>
      <c r="G69" s="114">
        <v>30000</v>
      </c>
      <c r="H69" s="114">
        <v>0</v>
      </c>
      <c r="I69" s="114">
        <v>0</v>
      </c>
      <c r="J69" s="219">
        <f>ROUND(SUM(E69:I69),0)</f>
        <v>45000</v>
      </c>
    </row>
    <row r="70" spans="1:10" s="49" customFormat="1" ht="15.75" customHeight="1" x14ac:dyDescent="0.25">
      <c r="A70" s="323"/>
      <c r="B70" s="315" t="s">
        <v>384</v>
      </c>
      <c r="C70" s="316"/>
      <c r="D70" s="236"/>
      <c r="E70" s="114">
        <v>10000</v>
      </c>
      <c r="F70" s="114"/>
      <c r="G70" s="114">
        <v>13000</v>
      </c>
      <c r="H70" s="114"/>
      <c r="I70" s="114"/>
      <c r="J70" s="219">
        <f t="shared" ref="J70:J74" si="8">ROUND(SUM(E70:I70),0)</f>
        <v>23000</v>
      </c>
    </row>
    <row r="71" spans="1:10" s="49" customFormat="1" ht="15.75" customHeight="1" x14ac:dyDescent="0.25">
      <c r="A71" s="323"/>
      <c r="B71" s="315" t="s">
        <v>385</v>
      </c>
      <c r="C71" s="316"/>
      <c r="D71" s="236"/>
      <c r="E71" s="114">
        <v>3000</v>
      </c>
      <c r="F71" s="114"/>
      <c r="G71" s="114">
        <v>2000</v>
      </c>
      <c r="H71" s="114"/>
      <c r="I71" s="114"/>
      <c r="J71" s="219">
        <f t="shared" si="8"/>
        <v>5000</v>
      </c>
    </row>
    <row r="72" spans="1:10" s="49" customFormat="1" ht="15.75" customHeight="1" x14ac:dyDescent="0.25">
      <c r="A72" s="323"/>
      <c r="B72" s="315" t="s">
        <v>386</v>
      </c>
      <c r="C72" s="316"/>
      <c r="D72" s="195"/>
      <c r="E72" s="114">
        <v>16000</v>
      </c>
      <c r="F72" s="114">
        <v>0</v>
      </c>
      <c r="G72" s="114">
        <v>19868</v>
      </c>
      <c r="H72" s="114">
        <v>6967</v>
      </c>
      <c r="I72" s="114">
        <v>0</v>
      </c>
      <c r="J72" s="219">
        <f t="shared" si="8"/>
        <v>42835</v>
      </c>
    </row>
    <row r="73" spans="1:10" s="49" customFormat="1" ht="15.75" customHeight="1" x14ac:dyDescent="0.25">
      <c r="A73" s="323"/>
      <c r="B73" s="315" t="s">
        <v>387</v>
      </c>
      <c r="C73" s="316"/>
      <c r="D73" s="236"/>
      <c r="E73" s="114">
        <v>10000</v>
      </c>
      <c r="F73" s="114"/>
      <c r="G73" s="114">
        <v>0</v>
      </c>
      <c r="H73" s="114"/>
      <c r="I73" s="114"/>
      <c r="J73" s="219">
        <f t="shared" si="8"/>
        <v>10000</v>
      </c>
    </row>
    <row r="74" spans="1:10" s="49" customFormat="1" ht="15.75" customHeight="1" x14ac:dyDescent="0.25">
      <c r="A74" s="323"/>
      <c r="B74" s="315" t="s">
        <v>388</v>
      </c>
      <c r="C74" s="316"/>
      <c r="D74" s="236"/>
      <c r="E74" s="114">
        <v>20000</v>
      </c>
      <c r="F74" s="114"/>
      <c r="G74" s="114"/>
      <c r="H74" s="114"/>
      <c r="I74" s="114"/>
      <c r="J74" s="219">
        <f t="shared" si="8"/>
        <v>20000</v>
      </c>
    </row>
    <row r="75" spans="1:10" x14ac:dyDescent="0.25">
      <c r="A75" s="324"/>
      <c r="B75" s="162"/>
      <c r="C75" s="168"/>
      <c r="D75" s="169" t="s">
        <v>9</v>
      </c>
      <c r="E75" s="164">
        <f t="shared" ref="E75:J75" si="9">ROUND(SUM(E69:E74),0)</f>
        <v>74000</v>
      </c>
      <c r="F75" s="164">
        <f t="shared" si="9"/>
        <v>0</v>
      </c>
      <c r="G75" s="164">
        <f t="shared" si="9"/>
        <v>64868</v>
      </c>
      <c r="H75" s="164">
        <f t="shared" si="9"/>
        <v>6967</v>
      </c>
      <c r="I75" s="164">
        <f t="shared" si="9"/>
        <v>0</v>
      </c>
      <c r="J75" s="215">
        <f t="shared" si="9"/>
        <v>145835</v>
      </c>
    </row>
    <row r="76" spans="1:10" s="52" customFormat="1" x14ac:dyDescent="0.25">
      <c r="A76" s="323">
        <v>6000</v>
      </c>
      <c r="B76" s="321" t="s">
        <v>4</v>
      </c>
      <c r="C76" s="321"/>
      <c r="D76" s="321"/>
      <c r="E76" s="321"/>
      <c r="F76" s="321"/>
      <c r="G76" s="321"/>
      <c r="H76" s="321"/>
      <c r="I76" s="321"/>
      <c r="J76" s="321"/>
    </row>
    <row r="77" spans="1:10" ht="15.75" customHeight="1" x14ac:dyDescent="0.25">
      <c r="A77" s="323"/>
      <c r="B77" s="315" t="s">
        <v>389</v>
      </c>
      <c r="C77" s="316"/>
      <c r="D77" s="317"/>
      <c r="E77" s="114">
        <v>5477</v>
      </c>
      <c r="F77" s="114">
        <v>0</v>
      </c>
      <c r="G77" s="114">
        <v>24000</v>
      </c>
      <c r="H77" s="114">
        <v>9000</v>
      </c>
      <c r="I77" s="114">
        <v>0</v>
      </c>
      <c r="J77" s="219">
        <f>ROUND(SUM(E77:I77),0)</f>
        <v>38477</v>
      </c>
    </row>
    <row r="78" spans="1:10" ht="15.75" customHeight="1" x14ac:dyDescent="0.25">
      <c r="A78" s="323"/>
      <c r="B78" s="315" t="s">
        <v>390</v>
      </c>
      <c r="C78" s="316"/>
      <c r="D78" s="317"/>
      <c r="E78" s="114">
        <v>10000</v>
      </c>
      <c r="F78" s="114">
        <v>0</v>
      </c>
      <c r="G78" s="114">
        <v>35000</v>
      </c>
      <c r="H78" s="114">
        <v>0</v>
      </c>
      <c r="I78" s="114">
        <v>0</v>
      </c>
      <c r="J78" s="219">
        <f>ROUND(SUM(E78:I78),0)</f>
        <v>45000</v>
      </c>
    </row>
    <row r="79" spans="1:10" x14ac:dyDescent="0.25">
      <c r="A79" s="323"/>
      <c r="B79" s="162"/>
      <c r="C79" s="168"/>
      <c r="D79" s="169" t="s">
        <v>9</v>
      </c>
      <c r="E79" s="164">
        <f t="shared" ref="E79:J79" si="10">ROUND(SUM(E77:E78),0)</f>
        <v>15477</v>
      </c>
      <c r="F79" s="164">
        <f t="shared" si="10"/>
        <v>0</v>
      </c>
      <c r="G79" s="164">
        <f t="shared" si="10"/>
        <v>59000</v>
      </c>
      <c r="H79" s="164">
        <f t="shared" si="10"/>
        <v>9000</v>
      </c>
      <c r="I79" s="164">
        <f t="shared" si="10"/>
        <v>0</v>
      </c>
      <c r="J79" s="215">
        <f t="shared" si="10"/>
        <v>83477</v>
      </c>
    </row>
    <row r="80" spans="1:10" s="53" customFormat="1" x14ac:dyDescent="0.25">
      <c r="A80" s="323">
        <v>7000</v>
      </c>
      <c r="B80" s="321" t="s">
        <v>7</v>
      </c>
      <c r="C80" s="321"/>
      <c r="D80" s="321"/>
      <c r="E80" s="321"/>
      <c r="F80" s="321"/>
      <c r="G80" s="321"/>
      <c r="H80" s="321"/>
      <c r="I80" s="321"/>
      <c r="J80" s="321"/>
    </row>
    <row r="81" spans="1:10" ht="15.75" customHeight="1" x14ac:dyDescent="0.25">
      <c r="A81" s="323"/>
      <c r="B81" s="315"/>
      <c r="C81" s="316"/>
      <c r="D81" s="317"/>
      <c r="E81" s="114">
        <v>0</v>
      </c>
      <c r="F81" s="114">
        <v>0</v>
      </c>
      <c r="G81" s="114">
        <v>0</v>
      </c>
      <c r="H81" s="114">
        <v>0</v>
      </c>
      <c r="I81" s="114">
        <v>0</v>
      </c>
      <c r="J81" s="219">
        <f>ROUND(SUM(E81:I81),0)</f>
        <v>0</v>
      </c>
    </row>
    <row r="82" spans="1:10" ht="15.75" customHeight="1" x14ac:dyDescent="0.25">
      <c r="A82" s="323"/>
      <c r="B82" s="315"/>
      <c r="C82" s="316"/>
      <c r="D82" s="317"/>
      <c r="E82" s="114">
        <v>0</v>
      </c>
      <c r="F82" s="114">
        <v>0</v>
      </c>
      <c r="G82" s="114">
        <v>0</v>
      </c>
      <c r="H82" s="114">
        <v>0</v>
      </c>
      <c r="I82" s="114">
        <v>0</v>
      </c>
      <c r="J82" s="219">
        <f>ROUND(SUM(E82:I82),0)</f>
        <v>0</v>
      </c>
    </row>
    <row r="83" spans="1:10" x14ac:dyDescent="0.25">
      <c r="A83" s="323"/>
      <c r="B83" s="162"/>
      <c r="C83" s="168"/>
      <c r="D83" s="169" t="s">
        <v>9</v>
      </c>
      <c r="E83" s="164">
        <f t="shared" ref="E83:J83" si="11">ROUND(SUM(E81:E82),0)</f>
        <v>0</v>
      </c>
      <c r="F83" s="164">
        <f t="shared" si="11"/>
        <v>0</v>
      </c>
      <c r="G83" s="164">
        <f t="shared" si="11"/>
        <v>0</v>
      </c>
      <c r="H83" s="164">
        <f t="shared" si="11"/>
        <v>0</v>
      </c>
      <c r="I83" s="164">
        <f t="shared" si="11"/>
        <v>0</v>
      </c>
      <c r="J83" s="215">
        <f t="shared" si="11"/>
        <v>0</v>
      </c>
    </row>
    <row r="84" spans="1:10" s="49" customFormat="1" x14ac:dyDescent="0.25">
      <c r="A84" s="174"/>
      <c r="B84" s="166"/>
      <c r="C84" s="166"/>
      <c r="D84" s="167"/>
      <c r="E84" s="154"/>
      <c r="F84" s="154"/>
      <c r="G84" s="154"/>
      <c r="H84" s="154"/>
      <c r="I84" s="154"/>
      <c r="J84" s="173"/>
    </row>
    <row r="85" spans="1:10" x14ac:dyDescent="0.25">
      <c r="A85" s="159"/>
      <c r="B85" s="160"/>
      <c r="C85" s="160"/>
      <c r="D85" s="160" t="s">
        <v>264</v>
      </c>
      <c r="E85" s="70">
        <f>SUM(E14+E31+E58+E67+E75+E79+E83)</f>
        <v>422139</v>
      </c>
      <c r="F85" s="70">
        <f>SUM(F14+F31+F58+F67+F75+F79+F83)</f>
        <v>64859</v>
      </c>
      <c r="G85" s="70">
        <f>SUM(G14+G31+G58+G67+G75+G79+G83)</f>
        <v>1310785</v>
      </c>
      <c r="H85" s="70">
        <f>SUM(H14+H31+H58+H67+H75+H79+H83)</f>
        <v>404278</v>
      </c>
      <c r="I85" s="70">
        <f>SUM(I14+I31+I58+I67+I75+I79+I83)</f>
        <v>342343</v>
      </c>
      <c r="J85" s="175"/>
    </row>
    <row r="86" spans="1:10" ht="13.5" customHeight="1" x14ac:dyDescent="0.25">
      <c r="A86" s="176"/>
      <c r="B86" s="177"/>
      <c r="C86" s="177"/>
      <c r="D86" s="181"/>
      <c r="E86" s="71"/>
      <c r="F86" s="71"/>
      <c r="G86" s="71"/>
      <c r="H86" s="177"/>
      <c r="I86" s="180" t="s">
        <v>352</v>
      </c>
      <c r="J86" s="161">
        <f>SUM(J14+J31+J58+J67+J75+J79+J83)</f>
        <v>2544404</v>
      </c>
    </row>
    <row r="87" spans="1:10" ht="13.5" customHeight="1" x14ac:dyDescent="0.25">
      <c r="A87" s="153"/>
      <c r="B87" s="51"/>
      <c r="C87" s="51"/>
      <c r="D87" s="49"/>
      <c r="E87" s="51"/>
      <c r="F87" s="51"/>
      <c r="G87" s="51"/>
      <c r="H87" s="51"/>
      <c r="I87" s="217"/>
      <c r="J87" s="173"/>
    </row>
    <row r="88" spans="1:10" ht="13.5" customHeight="1" x14ac:dyDescent="0.25">
      <c r="A88" s="153"/>
      <c r="B88" s="51"/>
      <c r="C88" s="51"/>
      <c r="D88" s="49"/>
      <c r="E88" s="51"/>
      <c r="F88" s="51"/>
      <c r="G88" s="51"/>
      <c r="H88" s="51"/>
      <c r="I88" s="217"/>
      <c r="J88" s="173"/>
    </row>
    <row r="89" spans="1:10" ht="3" customHeight="1" x14ac:dyDescent="0.25"/>
    <row r="90" spans="1:10" ht="17.25" customHeight="1" x14ac:dyDescent="0.25">
      <c r="A90" s="331" t="s">
        <v>353</v>
      </c>
      <c r="B90" s="331"/>
      <c r="C90" s="331"/>
      <c r="D90" s="331"/>
      <c r="E90" s="331"/>
      <c r="F90" s="331"/>
      <c r="G90" s="331"/>
      <c r="H90" s="331"/>
      <c r="I90" s="331"/>
      <c r="J90" s="331"/>
    </row>
    <row r="91" spans="1:10" s="178" customFormat="1" ht="17.25" customHeight="1" x14ac:dyDescent="0.25">
      <c r="A91" s="322" t="s">
        <v>292</v>
      </c>
      <c r="B91" s="322"/>
      <c r="C91" s="322"/>
      <c r="D91" s="322"/>
      <c r="E91" s="322"/>
      <c r="F91" s="322"/>
      <c r="G91" s="322"/>
      <c r="H91" s="322"/>
      <c r="I91" s="322"/>
      <c r="J91" s="322"/>
    </row>
    <row r="92" spans="1:10" ht="17.25" customHeight="1" x14ac:dyDescent="0.25">
      <c r="A92" s="322" t="s">
        <v>270</v>
      </c>
      <c r="B92" s="322"/>
      <c r="C92" s="322"/>
      <c r="D92" s="322"/>
      <c r="E92" s="322"/>
      <c r="F92" s="322"/>
      <c r="G92" s="322"/>
      <c r="H92" s="322"/>
      <c r="I92" s="322"/>
      <c r="J92" s="322"/>
    </row>
    <row r="93" spans="1:10" ht="6.75" customHeight="1" x14ac:dyDescent="0.25">
      <c r="A93" s="59"/>
      <c r="B93" s="59"/>
      <c r="C93" s="59"/>
      <c r="D93" s="196"/>
      <c r="E93" s="196"/>
      <c r="F93" s="179"/>
      <c r="G93" s="185"/>
      <c r="H93" s="185"/>
      <c r="I93" s="59"/>
      <c r="J93" s="59"/>
    </row>
    <row r="94" spans="1:10" ht="57" customHeight="1" x14ac:dyDescent="0.25">
      <c r="A94" s="328" t="s">
        <v>366</v>
      </c>
      <c r="B94" s="329"/>
      <c r="C94" s="329"/>
      <c r="D94" s="329"/>
      <c r="E94" s="329"/>
      <c r="F94" s="329"/>
      <c r="G94" s="329"/>
      <c r="H94" s="329"/>
      <c r="I94" s="329"/>
      <c r="J94" s="330"/>
    </row>
    <row r="95" spans="1:10" ht="7.5" customHeight="1" x14ac:dyDescent="0.25"/>
    <row r="96" spans="1:10" ht="28.5" customHeight="1" x14ac:dyDescent="0.25">
      <c r="A96" s="332" t="s">
        <v>300</v>
      </c>
      <c r="B96" s="332"/>
      <c r="C96" s="332"/>
      <c r="D96" s="332"/>
      <c r="E96" s="332"/>
      <c r="F96" s="332"/>
      <c r="G96" s="332"/>
      <c r="H96" s="332"/>
      <c r="I96" s="332"/>
      <c r="J96" s="332"/>
    </row>
    <row r="97" spans="1:10" ht="2.4" customHeight="1" x14ac:dyDescent="0.25"/>
    <row r="98" spans="1:10" s="221" customFormat="1" ht="317.39999999999998" customHeight="1" x14ac:dyDescent="0.25">
      <c r="A98" s="290" t="s">
        <v>361</v>
      </c>
      <c r="B98" s="290"/>
      <c r="C98" s="290"/>
      <c r="D98" s="290"/>
      <c r="E98" s="290"/>
      <c r="F98" s="290"/>
      <c r="G98" s="290"/>
      <c r="H98" s="290"/>
      <c r="I98" s="290"/>
      <c r="J98" s="290"/>
    </row>
    <row r="99" spans="1:10" s="221" customFormat="1" ht="6" customHeight="1" x14ac:dyDescent="0.25"/>
    <row r="100" spans="1:10" ht="6" customHeight="1" x14ac:dyDescent="0.25"/>
    <row r="101" spans="1:10" ht="7.2" customHeight="1" x14ac:dyDescent="0.25"/>
  </sheetData>
  <sheetProtection selectLockedCells="1"/>
  <mergeCells count="75">
    <mergeCell ref="A1:C1"/>
    <mergeCell ref="A2:C2"/>
    <mergeCell ref="A3:C3"/>
    <mergeCell ref="A59:A67"/>
    <mergeCell ref="A4:C4"/>
    <mergeCell ref="B12:C12"/>
    <mergeCell ref="A40:A58"/>
    <mergeCell ref="B40:J40"/>
    <mergeCell ref="A15:A31"/>
    <mergeCell ref="B45:D45"/>
    <mergeCell ref="A7:J7"/>
    <mergeCell ref="B8:C8"/>
    <mergeCell ref="A9:A14"/>
    <mergeCell ref="B15:C15"/>
    <mergeCell ref="B16:C16"/>
    <mergeCell ref="B10:C10"/>
    <mergeCell ref="A98:J98"/>
    <mergeCell ref="B80:J80"/>
    <mergeCell ref="B66:D66"/>
    <mergeCell ref="B25:C25"/>
    <mergeCell ref="B82:D82"/>
    <mergeCell ref="B57:D57"/>
    <mergeCell ref="A80:A83"/>
    <mergeCell ref="B39:C39"/>
    <mergeCell ref="A94:J94"/>
    <mergeCell ref="B81:D81"/>
    <mergeCell ref="A76:A79"/>
    <mergeCell ref="A90:J90"/>
    <mergeCell ref="B76:J76"/>
    <mergeCell ref="A96:J96"/>
    <mergeCell ref="B28:C28"/>
    <mergeCell ref="B78:D78"/>
    <mergeCell ref="A91:J91"/>
    <mergeCell ref="A92:J92"/>
    <mergeCell ref="A68:A75"/>
    <mergeCell ref="B74:C74"/>
    <mergeCell ref="B70:C70"/>
    <mergeCell ref="B71:C71"/>
    <mergeCell ref="B72:C72"/>
    <mergeCell ref="B77:D77"/>
    <mergeCell ref="B68:J68"/>
    <mergeCell ref="B46:D46"/>
    <mergeCell ref="B59:J59"/>
    <mergeCell ref="B56:C56"/>
    <mergeCell ref="B61:C61"/>
    <mergeCell ref="B73:C73"/>
    <mergeCell ref="B11:C11"/>
    <mergeCell ref="B47:D47"/>
    <mergeCell ref="B60:D60"/>
    <mergeCell ref="B69:D69"/>
    <mergeCell ref="B13:C13"/>
    <mergeCell ref="B27:C27"/>
    <mergeCell ref="B26:C26"/>
    <mergeCell ref="B44:D44"/>
    <mergeCell ref="B48:C48"/>
    <mergeCell ref="B49:C49"/>
    <mergeCell ref="B50:C50"/>
    <mergeCell ref="B51:C51"/>
    <mergeCell ref="B52:C52"/>
    <mergeCell ref="B53:C53"/>
    <mergeCell ref="B54:C54"/>
    <mergeCell ref="B55:C55"/>
    <mergeCell ref="B41:C41"/>
    <mergeCell ref="B42:C42"/>
    <mergeCell ref="B43:C43"/>
    <mergeCell ref="B17:C17"/>
    <mergeCell ref="B18:C18"/>
    <mergeCell ref="B19:C19"/>
    <mergeCell ref="B20:C20"/>
    <mergeCell ref="B21:C21"/>
    <mergeCell ref="B29:C29"/>
    <mergeCell ref="B30:C30"/>
    <mergeCell ref="B22:C22"/>
    <mergeCell ref="B23:C23"/>
    <mergeCell ref="B24:C24"/>
  </mergeCells>
  <phoneticPr fontId="0" type="noConversion"/>
  <dataValidations count="1">
    <dataValidation type="whole" showInputMessage="1" showErrorMessage="1" errorTitle="Whole Numbers Only" error="Please enter whole numbers only." sqref="E77:I78 E81:I82 E60:I66 E69:I74 E10:I13 E16:I30 E41:I57">
      <formula1>0</formula1>
      <formula2>1000000000</formula2>
    </dataValidation>
  </dataValidations>
  <printOptions horizontalCentered="1"/>
  <pageMargins left="0" right="0" top="0" bottom="0.5" header="0.17" footer="0"/>
  <pageSetup fitToHeight="0" orientation="landscape" r:id="rId1"/>
  <headerFooter>
    <oddFooter>&amp;L&amp;8 2015-16 Credit SSSP Budget Plan
&amp;C&amp;8Date Printed
&amp;D&amp;R&amp;8Page &amp;P of &amp;N</oddFooter>
  </headerFooter>
  <rowBreaks count="1" manualBreakCount="1">
    <brk id="8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M137"/>
  <sheetViews>
    <sheetView showGridLines="0" tabSelected="1" view="pageLayout" topLeftCell="A49" zoomScaleNormal="100" workbookViewId="0">
      <selection activeCell="G58" sqref="G58"/>
    </sheetView>
  </sheetViews>
  <sheetFormatPr defaultColWidth="2.5546875" defaultRowHeight="13.2" x14ac:dyDescent="0.25"/>
  <cols>
    <col min="1" max="1" width="7.33203125" style="40" customWidth="1"/>
    <col min="2" max="2" width="3.88671875" style="40" customWidth="1"/>
    <col min="3" max="3" width="29" style="40" customWidth="1"/>
    <col min="4" max="4" width="9.109375" style="40" customWidth="1"/>
    <col min="5" max="5" width="10.5546875" style="40" customWidth="1"/>
    <col min="6" max="6" width="10.6640625" style="40" customWidth="1"/>
    <col min="7" max="7" width="11.21875" style="40" bestFit="1" customWidth="1"/>
    <col min="8" max="8" width="10.33203125" style="40" customWidth="1"/>
    <col min="9" max="9" width="12" style="40" customWidth="1"/>
    <col min="10" max="10" width="10.44140625" style="40" customWidth="1"/>
    <col min="11" max="11" width="11" style="40" customWidth="1"/>
    <col min="12" max="12" width="10.88671875" style="40" customWidth="1"/>
    <col min="13" max="13" width="12.109375" style="40" bestFit="1" customWidth="1"/>
    <col min="14" max="14" width="9.6640625" style="40" customWidth="1"/>
    <col min="15" max="16384" width="2.5546875" style="40"/>
  </cols>
  <sheetData>
    <row r="1" spans="1:13" s="61" customFormat="1" ht="15" x14ac:dyDescent="0.25">
      <c r="A1" s="354" t="str">
        <f>'Part I Funding'!A1</f>
        <v>2015-16</v>
      </c>
      <c r="B1" s="355"/>
      <c r="C1" s="356"/>
      <c r="D1" s="60"/>
      <c r="E1" s="60"/>
      <c r="H1" s="39"/>
      <c r="I1" s="39"/>
      <c r="J1" s="39"/>
      <c r="K1" s="39"/>
      <c r="L1" s="39"/>
      <c r="M1" s="73"/>
    </row>
    <row r="2" spans="1:13" ht="15" x14ac:dyDescent="0.25">
      <c r="A2" s="357" t="str">
        <f>'Part I Funding'!A2</f>
        <v>Ventura CCD</v>
      </c>
      <c r="B2" s="358"/>
      <c r="C2" s="359"/>
      <c r="D2" s="62"/>
      <c r="E2" s="62"/>
      <c r="H2" s="39"/>
      <c r="I2" s="39"/>
      <c r="J2" s="39"/>
      <c r="K2" s="39"/>
      <c r="L2" s="39"/>
      <c r="M2" s="74"/>
    </row>
    <row r="3" spans="1:13" ht="15" x14ac:dyDescent="0.25">
      <c r="A3" s="360" t="str">
        <f>'Part I Funding'!A3</f>
        <v>Moorpark College</v>
      </c>
      <c r="B3" s="361"/>
      <c r="C3" s="362"/>
      <c r="E3" s="63"/>
      <c r="F3" s="63"/>
      <c r="M3" s="53"/>
    </row>
    <row r="4" spans="1:13" ht="15" x14ac:dyDescent="0.25">
      <c r="A4" s="363" t="str">
        <f>'Part I Funding'!A4</f>
        <v>Credit</v>
      </c>
      <c r="B4" s="364"/>
      <c r="C4" s="365"/>
      <c r="D4" s="63"/>
      <c r="E4" s="63"/>
      <c r="F4" s="63"/>
      <c r="G4" s="64"/>
      <c r="H4" s="64"/>
      <c r="I4" s="64"/>
      <c r="J4" s="64"/>
      <c r="K4" s="64"/>
      <c r="L4" s="64"/>
      <c r="M4" s="65"/>
    </row>
    <row r="5" spans="1:13" ht="3.75" customHeight="1" x14ac:dyDescent="0.25">
      <c r="A5" s="60"/>
      <c r="B5" s="43"/>
      <c r="C5" s="63"/>
      <c r="D5" s="63"/>
      <c r="E5" s="63"/>
      <c r="F5" s="63"/>
      <c r="G5" s="64"/>
      <c r="H5" s="64"/>
      <c r="I5" s="64"/>
      <c r="J5" s="64"/>
      <c r="K5" s="64"/>
      <c r="L5" s="64"/>
      <c r="M5" s="65"/>
    </row>
    <row r="6" spans="1:13" ht="13.8" x14ac:dyDescent="0.25">
      <c r="A6" s="77" t="s">
        <v>271</v>
      </c>
      <c r="B6" s="43"/>
      <c r="C6" s="63"/>
      <c r="D6" s="63"/>
      <c r="E6" s="63"/>
      <c r="F6" s="63"/>
      <c r="G6" s="64"/>
      <c r="H6" s="64"/>
      <c r="I6" s="64"/>
      <c r="J6" s="64"/>
      <c r="K6" s="64"/>
      <c r="L6" s="64"/>
      <c r="M6" s="65"/>
    </row>
    <row r="7" spans="1:13" ht="42.75" customHeight="1" x14ac:dyDescent="0.25">
      <c r="A7" s="366" t="s">
        <v>354</v>
      </c>
      <c r="B7" s="366"/>
      <c r="C7" s="366"/>
      <c r="D7" s="366"/>
      <c r="E7" s="366"/>
      <c r="F7" s="366"/>
      <c r="G7" s="366"/>
      <c r="H7" s="366"/>
      <c r="I7" s="366"/>
      <c r="J7" s="366"/>
      <c r="K7" s="366"/>
      <c r="L7" s="366"/>
      <c r="M7" s="366"/>
    </row>
    <row r="8" spans="1:13" s="66" customFormat="1" ht="52.5" customHeight="1" x14ac:dyDescent="0.3">
      <c r="A8" s="170"/>
      <c r="B8" s="340" t="s">
        <v>3</v>
      </c>
      <c r="C8" s="340"/>
      <c r="D8" s="172"/>
      <c r="E8" s="111" t="s">
        <v>12</v>
      </c>
      <c r="F8" s="111" t="s">
        <v>11</v>
      </c>
      <c r="G8" s="111" t="s">
        <v>273</v>
      </c>
      <c r="H8" s="111" t="s">
        <v>265</v>
      </c>
      <c r="I8" s="111" t="s">
        <v>288</v>
      </c>
      <c r="J8" s="111" t="s">
        <v>355</v>
      </c>
      <c r="K8" s="111" t="s">
        <v>356</v>
      </c>
      <c r="L8" s="111" t="s">
        <v>301</v>
      </c>
      <c r="M8" s="111" t="s">
        <v>0</v>
      </c>
    </row>
    <row r="9" spans="1:13" s="53" customFormat="1" ht="26.4" customHeight="1" x14ac:dyDescent="0.25">
      <c r="A9" s="324">
        <v>1000</v>
      </c>
      <c r="B9" s="338" t="s">
        <v>289</v>
      </c>
      <c r="C9" s="339"/>
      <c r="D9" s="68" t="s">
        <v>204</v>
      </c>
      <c r="E9" s="69"/>
      <c r="F9" s="69"/>
      <c r="G9" s="69"/>
      <c r="H9" s="69"/>
      <c r="I9" s="69"/>
      <c r="J9" s="69"/>
      <c r="K9" s="69"/>
      <c r="L9" s="69"/>
      <c r="M9" s="69"/>
    </row>
    <row r="10" spans="1:13" x14ac:dyDescent="0.25">
      <c r="A10" s="341"/>
      <c r="B10" s="313" t="s">
        <v>368</v>
      </c>
      <c r="C10" s="314"/>
      <c r="D10" s="117">
        <v>7.87</v>
      </c>
      <c r="E10" s="114">
        <v>0</v>
      </c>
      <c r="F10" s="114">
        <v>0</v>
      </c>
      <c r="G10" s="114">
        <v>723884</v>
      </c>
      <c r="H10" s="114">
        <v>0</v>
      </c>
      <c r="I10" s="114">
        <v>0</v>
      </c>
      <c r="J10" s="114">
        <v>0</v>
      </c>
      <c r="K10" s="114">
        <v>0</v>
      </c>
      <c r="L10" s="114">
        <v>0</v>
      </c>
      <c r="M10" s="219">
        <f t="shared" ref="M10:M19" si="0">ROUND(SUM(E10:L10),0)</f>
        <v>723884</v>
      </c>
    </row>
    <row r="11" spans="1:13" x14ac:dyDescent="0.25">
      <c r="A11" s="341"/>
      <c r="B11" s="313" t="s">
        <v>397</v>
      </c>
      <c r="C11" s="314"/>
      <c r="D11" s="117">
        <v>3.05</v>
      </c>
      <c r="E11" s="114">
        <v>0</v>
      </c>
      <c r="F11" s="114">
        <f>52619+19495</f>
        <v>72114</v>
      </c>
      <c r="G11" s="114">
        <v>0</v>
      </c>
      <c r="H11" s="114">
        <v>70695</v>
      </c>
      <c r="I11" s="114"/>
      <c r="J11" s="114">
        <v>0</v>
      </c>
      <c r="K11" s="114">
        <v>0</v>
      </c>
      <c r="L11" s="114">
        <v>57258</v>
      </c>
      <c r="M11" s="219">
        <f t="shared" si="0"/>
        <v>200067</v>
      </c>
    </row>
    <row r="12" spans="1:13" x14ac:dyDescent="0.25">
      <c r="A12" s="341"/>
      <c r="B12" s="222"/>
      <c r="C12" s="223"/>
      <c r="D12" s="117"/>
      <c r="E12" s="114">
        <v>0</v>
      </c>
      <c r="F12" s="114">
        <v>0</v>
      </c>
      <c r="G12" s="114">
        <v>0</v>
      </c>
      <c r="H12" s="114">
        <v>0</v>
      </c>
      <c r="I12" s="114">
        <v>0</v>
      </c>
      <c r="J12" s="114">
        <v>0</v>
      </c>
      <c r="K12" s="114">
        <v>0</v>
      </c>
      <c r="L12" s="114">
        <v>0</v>
      </c>
      <c r="M12" s="219">
        <f t="shared" si="0"/>
        <v>0</v>
      </c>
    </row>
    <row r="13" spans="1:13" ht="15.75" customHeight="1" x14ac:dyDescent="0.25">
      <c r="A13" s="341"/>
      <c r="B13" s="313"/>
      <c r="C13" s="314"/>
      <c r="D13" s="117"/>
      <c r="E13" s="114">
        <v>0</v>
      </c>
      <c r="F13" s="114">
        <v>0</v>
      </c>
      <c r="G13" s="114">
        <v>0</v>
      </c>
      <c r="H13" s="114">
        <v>0</v>
      </c>
      <c r="I13" s="114">
        <v>0</v>
      </c>
      <c r="J13" s="114">
        <v>0</v>
      </c>
      <c r="K13" s="114">
        <v>0</v>
      </c>
      <c r="L13" s="114">
        <v>0</v>
      </c>
      <c r="M13" s="219">
        <f t="shared" si="0"/>
        <v>0</v>
      </c>
    </row>
    <row r="14" spans="1:13" ht="15.75" customHeight="1" x14ac:dyDescent="0.25">
      <c r="A14" s="341"/>
      <c r="B14" s="190"/>
      <c r="C14" s="191"/>
      <c r="D14" s="117"/>
      <c r="E14" s="114">
        <v>0</v>
      </c>
      <c r="F14" s="114">
        <v>0</v>
      </c>
      <c r="G14" s="114">
        <v>0</v>
      </c>
      <c r="H14" s="114">
        <v>0</v>
      </c>
      <c r="I14" s="114">
        <v>0</v>
      </c>
      <c r="J14" s="114">
        <v>0</v>
      </c>
      <c r="K14" s="114">
        <v>0</v>
      </c>
      <c r="L14" s="114">
        <v>0</v>
      </c>
      <c r="M14" s="219">
        <f t="shared" si="0"/>
        <v>0</v>
      </c>
    </row>
    <row r="15" spans="1:13" ht="15.75" customHeight="1" x14ac:dyDescent="0.25">
      <c r="A15" s="341"/>
      <c r="B15" s="190"/>
      <c r="C15" s="191"/>
      <c r="D15" s="117"/>
      <c r="E15" s="114">
        <v>0</v>
      </c>
      <c r="F15" s="114">
        <v>0</v>
      </c>
      <c r="G15" s="114">
        <v>0</v>
      </c>
      <c r="H15" s="114">
        <v>0</v>
      </c>
      <c r="I15" s="114">
        <v>0</v>
      </c>
      <c r="J15" s="114">
        <v>0</v>
      </c>
      <c r="K15" s="114">
        <v>0</v>
      </c>
      <c r="L15" s="114">
        <v>0</v>
      </c>
      <c r="M15" s="219">
        <f t="shared" si="0"/>
        <v>0</v>
      </c>
    </row>
    <row r="16" spans="1:13" ht="15.75" customHeight="1" x14ac:dyDescent="0.25">
      <c r="A16" s="341"/>
      <c r="B16" s="190"/>
      <c r="C16" s="191"/>
      <c r="D16" s="117"/>
      <c r="E16" s="114">
        <v>0</v>
      </c>
      <c r="F16" s="114">
        <v>0</v>
      </c>
      <c r="G16" s="114">
        <v>0</v>
      </c>
      <c r="H16" s="114">
        <v>0</v>
      </c>
      <c r="I16" s="114">
        <v>0</v>
      </c>
      <c r="J16" s="114">
        <v>0</v>
      </c>
      <c r="K16" s="114">
        <v>0</v>
      </c>
      <c r="L16" s="114">
        <v>0</v>
      </c>
      <c r="M16" s="219">
        <f t="shared" si="0"/>
        <v>0</v>
      </c>
    </row>
    <row r="17" spans="1:13" ht="15.75" customHeight="1" x14ac:dyDescent="0.25">
      <c r="A17" s="341"/>
      <c r="B17" s="190"/>
      <c r="C17" s="191"/>
      <c r="D17" s="117"/>
      <c r="E17" s="114">
        <v>0</v>
      </c>
      <c r="F17" s="114">
        <v>0</v>
      </c>
      <c r="G17" s="114">
        <v>0</v>
      </c>
      <c r="H17" s="114">
        <v>0</v>
      </c>
      <c r="I17" s="114">
        <v>0</v>
      </c>
      <c r="J17" s="114">
        <v>0</v>
      </c>
      <c r="K17" s="114">
        <v>0</v>
      </c>
      <c r="L17" s="114">
        <v>0</v>
      </c>
      <c r="M17" s="219">
        <f t="shared" si="0"/>
        <v>0</v>
      </c>
    </row>
    <row r="18" spans="1:13" ht="15.75" customHeight="1" x14ac:dyDescent="0.25">
      <c r="A18" s="341"/>
      <c r="B18" s="313"/>
      <c r="C18" s="314"/>
      <c r="D18" s="117"/>
      <c r="E18" s="114">
        <v>0</v>
      </c>
      <c r="F18" s="114">
        <v>0</v>
      </c>
      <c r="G18" s="114">
        <v>0</v>
      </c>
      <c r="H18" s="114">
        <v>0</v>
      </c>
      <c r="I18" s="114">
        <v>0</v>
      </c>
      <c r="J18" s="114">
        <v>0</v>
      </c>
      <c r="K18" s="114">
        <v>0</v>
      </c>
      <c r="L18" s="114">
        <v>0</v>
      </c>
      <c r="M18" s="219">
        <f t="shared" si="0"/>
        <v>0</v>
      </c>
    </row>
    <row r="19" spans="1:13" ht="15.75" customHeight="1" x14ac:dyDescent="0.25">
      <c r="A19" s="341"/>
      <c r="B19" s="313"/>
      <c r="C19" s="314"/>
      <c r="D19" s="117"/>
      <c r="E19" s="114">
        <v>0</v>
      </c>
      <c r="F19" s="114">
        <v>0</v>
      </c>
      <c r="G19" s="114">
        <v>0</v>
      </c>
      <c r="H19" s="114">
        <v>0</v>
      </c>
      <c r="I19" s="114">
        <v>0</v>
      </c>
      <c r="J19" s="114">
        <v>0</v>
      </c>
      <c r="K19" s="114">
        <v>0</v>
      </c>
      <c r="L19" s="114">
        <v>0</v>
      </c>
      <c r="M19" s="219">
        <f t="shared" si="0"/>
        <v>0</v>
      </c>
    </row>
    <row r="20" spans="1:13" x14ac:dyDescent="0.25">
      <c r="A20" s="342"/>
      <c r="B20" s="162"/>
      <c r="C20" s="163"/>
      <c r="D20" s="169" t="s">
        <v>9</v>
      </c>
      <c r="E20" s="70">
        <f t="shared" ref="E20:M20" si="1">ROUND(SUM(E10:E19),0)</f>
        <v>0</v>
      </c>
      <c r="F20" s="70">
        <f t="shared" si="1"/>
        <v>72114</v>
      </c>
      <c r="G20" s="70">
        <f t="shared" si="1"/>
        <v>723884</v>
      </c>
      <c r="H20" s="70">
        <f t="shared" si="1"/>
        <v>70695</v>
      </c>
      <c r="I20" s="70">
        <f>ROUND(SUM(I10:I19),0)</f>
        <v>0</v>
      </c>
      <c r="J20" s="70">
        <f t="shared" si="1"/>
        <v>0</v>
      </c>
      <c r="K20" s="70">
        <f t="shared" si="1"/>
        <v>0</v>
      </c>
      <c r="L20" s="70">
        <f t="shared" si="1"/>
        <v>57258</v>
      </c>
      <c r="M20" s="161">
        <f t="shared" si="1"/>
        <v>923951</v>
      </c>
    </row>
    <row r="21" spans="1:13" s="53" customFormat="1" ht="37.950000000000003" customHeight="1" x14ac:dyDescent="0.25">
      <c r="A21" s="324">
        <v>2000</v>
      </c>
      <c r="B21" s="338" t="s">
        <v>290</v>
      </c>
      <c r="C21" s="339"/>
      <c r="D21" s="68" t="s">
        <v>204</v>
      </c>
      <c r="E21" s="69"/>
      <c r="F21" s="69"/>
      <c r="G21" s="69"/>
      <c r="H21" s="69"/>
      <c r="I21" s="69"/>
      <c r="J21" s="69"/>
      <c r="K21" s="69"/>
      <c r="L21" s="69"/>
      <c r="M21" s="69"/>
    </row>
    <row r="22" spans="1:13" ht="15.75" customHeight="1" x14ac:dyDescent="0.25">
      <c r="A22" s="341"/>
      <c r="B22" s="313" t="s">
        <v>391</v>
      </c>
      <c r="C22" s="314"/>
      <c r="D22" s="118">
        <v>1</v>
      </c>
      <c r="E22" s="114">
        <v>0</v>
      </c>
      <c r="F22" s="114">
        <v>0</v>
      </c>
      <c r="G22" s="114">
        <v>79102</v>
      </c>
      <c r="H22" s="114">
        <v>0</v>
      </c>
      <c r="I22" s="114">
        <v>0</v>
      </c>
      <c r="J22" s="114">
        <v>0</v>
      </c>
      <c r="K22" s="114">
        <v>0</v>
      </c>
      <c r="L22" s="114">
        <v>0</v>
      </c>
      <c r="M22" s="219">
        <f t="shared" ref="M22:M41" si="2">ROUND(SUM(E22:L22),0)</f>
        <v>79102</v>
      </c>
    </row>
    <row r="23" spans="1:13" ht="15.75" customHeight="1" x14ac:dyDescent="0.25">
      <c r="A23" s="341"/>
      <c r="B23" s="313" t="s">
        <v>392</v>
      </c>
      <c r="C23" s="314"/>
      <c r="D23" s="118">
        <v>5.95</v>
      </c>
      <c r="E23" s="114">
        <v>0</v>
      </c>
      <c r="F23" s="114">
        <v>0</v>
      </c>
      <c r="G23" s="114">
        <v>0</v>
      </c>
      <c r="H23" s="114">
        <v>0</v>
      </c>
      <c r="I23" s="114">
        <v>0</v>
      </c>
      <c r="J23" s="114">
        <v>0</v>
      </c>
      <c r="K23" s="114">
        <v>0</v>
      </c>
      <c r="L23" s="114">
        <f>372851+23616</f>
        <v>396467</v>
      </c>
      <c r="M23" s="219">
        <f t="shared" si="2"/>
        <v>396467</v>
      </c>
    </row>
    <row r="24" spans="1:13" ht="15.75" customHeight="1" x14ac:dyDescent="0.25">
      <c r="A24" s="341"/>
      <c r="B24" s="313" t="s">
        <v>398</v>
      </c>
      <c r="C24" s="314"/>
      <c r="D24" s="118">
        <v>0.76</v>
      </c>
      <c r="E24" s="114">
        <v>0</v>
      </c>
      <c r="F24" s="114">
        <v>0</v>
      </c>
      <c r="G24" s="114">
        <v>0</v>
      </c>
      <c r="H24" s="114">
        <v>0</v>
      </c>
      <c r="I24" s="114">
        <v>57921</v>
      </c>
      <c r="J24" s="114">
        <v>0</v>
      </c>
      <c r="K24" s="114">
        <v>0</v>
      </c>
      <c r="L24" s="114">
        <v>0</v>
      </c>
      <c r="M24" s="219">
        <f t="shared" si="2"/>
        <v>57921</v>
      </c>
    </row>
    <row r="25" spans="1:13" ht="15.75" customHeight="1" x14ac:dyDescent="0.25">
      <c r="A25" s="341"/>
      <c r="B25" s="313" t="s">
        <v>409</v>
      </c>
      <c r="C25" s="314"/>
      <c r="D25" s="118">
        <v>1</v>
      </c>
      <c r="E25" s="114">
        <v>0</v>
      </c>
      <c r="F25" s="114">
        <v>0</v>
      </c>
      <c r="G25" s="114">
        <v>0</v>
      </c>
      <c r="H25" s="114">
        <v>0</v>
      </c>
      <c r="I25" s="114">
        <v>0</v>
      </c>
      <c r="J25" s="114">
        <v>0</v>
      </c>
      <c r="K25" s="114">
        <v>0</v>
      </c>
      <c r="L25" s="114">
        <v>55978</v>
      </c>
      <c r="M25" s="219">
        <f>ROUND(SUM(E25:L25),0)</f>
        <v>55978</v>
      </c>
    </row>
    <row r="26" spans="1:13" ht="15.75" customHeight="1" x14ac:dyDescent="0.25">
      <c r="A26" s="341"/>
      <c r="B26" s="313" t="s">
        <v>399</v>
      </c>
      <c r="C26" s="314"/>
      <c r="D26" s="118">
        <v>0.75</v>
      </c>
      <c r="E26" s="114">
        <v>60166</v>
      </c>
      <c r="F26" s="114">
        <v>0</v>
      </c>
      <c r="G26" s="114">
        <v>0</v>
      </c>
      <c r="H26" s="114">
        <v>0</v>
      </c>
      <c r="I26" s="114">
        <v>0</v>
      </c>
      <c r="J26" s="114">
        <v>0</v>
      </c>
      <c r="K26" s="114">
        <v>0</v>
      </c>
      <c r="L26" s="114">
        <v>0</v>
      </c>
      <c r="M26" s="219">
        <f>ROUND(SUM(E26:L26),0)</f>
        <v>60166</v>
      </c>
    </row>
    <row r="27" spans="1:13" ht="15.75" customHeight="1" x14ac:dyDescent="0.25">
      <c r="A27" s="341"/>
      <c r="B27" s="313" t="s">
        <v>400</v>
      </c>
      <c r="C27" s="314"/>
      <c r="D27" s="118">
        <v>1.05</v>
      </c>
      <c r="E27" s="114">
        <v>0</v>
      </c>
      <c r="F27" s="114">
        <v>0</v>
      </c>
      <c r="G27" s="114">
        <v>59943</v>
      </c>
      <c r="H27" s="114">
        <v>0</v>
      </c>
      <c r="I27" s="114">
        <v>0</v>
      </c>
      <c r="J27" s="114">
        <v>0</v>
      </c>
      <c r="K27" s="114">
        <v>0</v>
      </c>
      <c r="L27" s="114">
        <v>0</v>
      </c>
      <c r="M27" s="219">
        <f>ROUND(SUM(E27:L27),0)</f>
        <v>59943</v>
      </c>
    </row>
    <row r="28" spans="1:13" ht="15.75" customHeight="1" x14ac:dyDescent="0.25">
      <c r="A28" s="341"/>
      <c r="B28" s="313" t="s">
        <v>415</v>
      </c>
      <c r="C28" s="314"/>
      <c r="D28" s="118">
        <v>0.67</v>
      </c>
      <c r="E28" s="114">
        <v>0</v>
      </c>
      <c r="F28" s="114"/>
      <c r="G28" s="114"/>
      <c r="H28" s="114"/>
      <c r="I28" s="114">
        <v>37417</v>
      </c>
      <c r="J28" s="114"/>
      <c r="K28" s="114"/>
      <c r="L28" s="114"/>
      <c r="M28" s="219">
        <f t="shared" ref="M28:M33" si="3">ROUND(SUM(E28:L28),0)</f>
        <v>37417</v>
      </c>
    </row>
    <row r="29" spans="1:13" ht="15.75" customHeight="1" x14ac:dyDescent="0.25">
      <c r="A29" s="341"/>
      <c r="B29" s="313" t="s">
        <v>401</v>
      </c>
      <c r="C29" s="314"/>
      <c r="D29" s="118">
        <v>0.45</v>
      </c>
      <c r="E29" s="114"/>
      <c r="F29" s="114"/>
      <c r="G29" s="114"/>
      <c r="H29" s="114"/>
      <c r="I29" s="114">
        <v>77796</v>
      </c>
      <c r="J29" s="114"/>
      <c r="K29" s="114"/>
      <c r="L29" s="114"/>
      <c r="M29" s="219">
        <f t="shared" si="3"/>
        <v>77796</v>
      </c>
    </row>
    <row r="30" spans="1:13" ht="15.75" customHeight="1" x14ac:dyDescent="0.25">
      <c r="A30" s="341"/>
      <c r="B30" s="313" t="s">
        <v>436</v>
      </c>
      <c r="C30" s="314"/>
      <c r="D30" s="118">
        <v>1.17</v>
      </c>
      <c r="E30" s="114"/>
      <c r="F30" s="114"/>
      <c r="G30" s="114"/>
      <c r="H30" s="114"/>
      <c r="I30" s="114">
        <v>136512</v>
      </c>
      <c r="J30" s="114"/>
      <c r="K30" s="114"/>
      <c r="L30" s="114"/>
      <c r="M30" s="219">
        <f t="shared" si="3"/>
        <v>136512</v>
      </c>
    </row>
    <row r="31" spans="1:13" ht="15.75" customHeight="1" x14ac:dyDescent="0.25">
      <c r="A31" s="341"/>
      <c r="B31" s="313" t="s">
        <v>423</v>
      </c>
      <c r="C31" s="314"/>
      <c r="D31" s="118">
        <v>0.4</v>
      </c>
      <c r="E31" s="114"/>
      <c r="F31" s="114"/>
      <c r="G31" s="114"/>
      <c r="H31" s="114"/>
      <c r="I31" s="114"/>
      <c r="J31" s="114">
        <v>51094</v>
      </c>
      <c r="K31" s="114"/>
      <c r="L31" s="114"/>
      <c r="M31" s="219">
        <f t="shared" si="3"/>
        <v>51094</v>
      </c>
    </row>
    <row r="32" spans="1:13" ht="15.75" customHeight="1" x14ac:dyDescent="0.25">
      <c r="A32" s="341"/>
      <c r="B32" s="313" t="s">
        <v>435</v>
      </c>
      <c r="C32" s="314"/>
      <c r="D32" s="118">
        <v>0.1</v>
      </c>
      <c r="E32" s="114"/>
      <c r="F32" s="114"/>
      <c r="G32" s="114"/>
      <c r="H32" s="114"/>
      <c r="I32" s="114"/>
      <c r="J32" s="114">
        <v>4580</v>
      </c>
      <c r="K32" s="114"/>
      <c r="L32" s="114"/>
      <c r="M32" s="219">
        <f t="shared" si="3"/>
        <v>4580</v>
      </c>
    </row>
    <row r="33" spans="1:13" ht="15.75" customHeight="1" x14ac:dyDescent="0.25">
      <c r="A33" s="341"/>
      <c r="B33" s="313" t="s">
        <v>371</v>
      </c>
      <c r="C33" s="314"/>
      <c r="D33" s="118">
        <v>0.2</v>
      </c>
      <c r="E33" s="114"/>
      <c r="F33" s="114">
        <v>12276</v>
      </c>
      <c r="G33" s="114"/>
      <c r="H33" s="114"/>
      <c r="I33" s="114"/>
      <c r="J33" s="114"/>
      <c r="K33" s="114"/>
      <c r="L33" s="114"/>
      <c r="M33" s="219">
        <f t="shared" si="3"/>
        <v>12276</v>
      </c>
    </row>
    <row r="34" spans="1:13" ht="15.75" customHeight="1" x14ac:dyDescent="0.25">
      <c r="A34" s="341"/>
      <c r="B34" s="313" t="s">
        <v>402</v>
      </c>
      <c r="C34" s="314"/>
      <c r="D34" s="118">
        <v>0.7</v>
      </c>
      <c r="E34" s="114">
        <v>0</v>
      </c>
      <c r="F34" s="114">
        <v>0</v>
      </c>
      <c r="G34" s="114">
        <v>0</v>
      </c>
      <c r="H34" s="114">
        <v>0</v>
      </c>
      <c r="I34" s="114">
        <v>0</v>
      </c>
      <c r="J34" s="114">
        <v>0</v>
      </c>
      <c r="K34" s="114">
        <f>27154+27549</f>
        <v>54703</v>
      </c>
      <c r="L34" s="114">
        <v>0</v>
      </c>
      <c r="M34" s="219">
        <f t="shared" si="2"/>
        <v>54703</v>
      </c>
    </row>
    <row r="35" spans="1:13" ht="15.75" customHeight="1" x14ac:dyDescent="0.25">
      <c r="A35" s="341"/>
      <c r="B35" s="313" t="s">
        <v>424</v>
      </c>
      <c r="C35" s="314"/>
      <c r="D35" s="118">
        <v>0.7</v>
      </c>
      <c r="E35" s="114"/>
      <c r="F35" s="114"/>
      <c r="G35" s="114"/>
      <c r="H35" s="114"/>
      <c r="I35" s="114"/>
      <c r="J35" s="114"/>
      <c r="K35" s="114">
        <f>29828+27007</f>
        <v>56835</v>
      </c>
      <c r="L35" s="114"/>
      <c r="M35" s="219">
        <f t="shared" si="2"/>
        <v>56835</v>
      </c>
    </row>
    <row r="36" spans="1:13" ht="15.75" customHeight="1" x14ac:dyDescent="0.25">
      <c r="A36" s="341"/>
      <c r="B36" s="313" t="s">
        <v>403</v>
      </c>
      <c r="C36" s="314"/>
      <c r="D36" s="118">
        <v>0.35</v>
      </c>
      <c r="E36" s="114">
        <v>0</v>
      </c>
      <c r="F36" s="114">
        <v>0</v>
      </c>
      <c r="G36" s="114">
        <v>0</v>
      </c>
      <c r="H36" s="114">
        <v>0</v>
      </c>
      <c r="I36" s="114">
        <v>0</v>
      </c>
      <c r="J36" s="114">
        <v>0</v>
      </c>
      <c r="K36" s="114">
        <v>36582</v>
      </c>
      <c r="L36" s="114">
        <v>0</v>
      </c>
      <c r="M36" s="219">
        <f t="shared" si="2"/>
        <v>36582</v>
      </c>
    </row>
    <row r="37" spans="1:13" ht="15.75" customHeight="1" x14ac:dyDescent="0.25">
      <c r="A37" s="341"/>
      <c r="B37" s="313" t="s">
        <v>372</v>
      </c>
      <c r="C37" s="314"/>
      <c r="D37" s="118">
        <v>0.5</v>
      </c>
      <c r="E37" s="114">
        <v>35111</v>
      </c>
      <c r="F37" s="114"/>
      <c r="G37" s="114"/>
      <c r="H37" s="114"/>
      <c r="I37" s="114"/>
      <c r="J37" s="114"/>
      <c r="K37" s="114"/>
      <c r="L37" s="114"/>
      <c r="M37" s="219">
        <f t="shared" si="2"/>
        <v>35111</v>
      </c>
    </row>
    <row r="38" spans="1:13" ht="15.75" customHeight="1" x14ac:dyDescent="0.25">
      <c r="A38" s="341"/>
      <c r="B38" s="313" t="s">
        <v>410</v>
      </c>
      <c r="C38" s="314"/>
      <c r="D38" s="118">
        <v>1.2</v>
      </c>
      <c r="E38" s="114"/>
      <c r="F38" s="114"/>
      <c r="G38" s="114"/>
      <c r="H38" s="114">
        <v>25000</v>
      </c>
      <c r="I38" s="114"/>
      <c r="J38" s="114"/>
      <c r="K38" s="114"/>
      <c r="L38" s="114"/>
      <c r="M38" s="219">
        <f t="shared" si="2"/>
        <v>25000</v>
      </c>
    </row>
    <row r="39" spans="1:13" ht="15.75" customHeight="1" x14ac:dyDescent="0.25">
      <c r="A39" s="341"/>
      <c r="B39" s="313" t="s">
        <v>422</v>
      </c>
      <c r="C39" s="314"/>
      <c r="D39" s="165">
        <v>0.77</v>
      </c>
      <c r="E39" s="114"/>
      <c r="F39" s="114"/>
      <c r="G39" s="114"/>
      <c r="H39" s="114">
        <v>5000</v>
      </c>
      <c r="I39" s="114"/>
      <c r="J39" s="114">
        <v>5000</v>
      </c>
      <c r="K39" s="114"/>
      <c r="L39" s="114">
        <v>6000</v>
      </c>
      <c r="M39" s="219">
        <f t="shared" si="2"/>
        <v>16000</v>
      </c>
    </row>
    <row r="40" spans="1:13" ht="15.75" customHeight="1" x14ac:dyDescent="0.25">
      <c r="A40" s="341"/>
      <c r="B40" s="346" t="s">
        <v>425</v>
      </c>
      <c r="C40" s="347"/>
      <c r="D40" s="118">
        <v>0.5</v>
      </c>
      <c r="E40" s="114"/>
      <c r="F40" s="114"/>
      <c r="G40" s="114"/>
      <c r="H40" s="114"/>
      <c r="I40" s="114"/>
      <c r="J40" s="114"/>
      <c r="K40" s="114">
        <v>21585</v>
      </c>
      <c r="L40" s="114"/>
      <c r="M40" s="219">
        <f t="shared" si="2"/>
        <v>21585</v>
      </c>
    </row>
    <row r="41" spans="1:13" ht="15.75" customHeight="1" x14ac:dyDescent="0.25">
      <c r="A41" s="341"/>
      <c r="B41" s="346" t="s">
        <v>426</v>
      </c>
      <c r="C41" s="347"/>
      <c r="D41" s="118">
        <v>0.2</v>
      </c>
      <c r="E41" s="114"/>
      <c r="F41" s="114"/>
      <c r="G41" s="114"/>
      <c r="H41" s="114"/>
      <c r="I41" s="114"/>
      <c r="J41" s="114"/>
      <c r="K41" s="114">
        <v>6971</v>
      </c>
      <c r="L41" s="114"/>
      <c r="M41" s="219">
        <f t="shared" si="2"/>
        <v>6971</v>
      </c>
    </row>
    <row r="42" spans="1:13" x14ac:dyDescent="0.25">
      <c r="A42" s="342"/>
      <c r="B42" s="162"/>
      <c r="C42" s="168"/>
      <c r="D42" s="169" t="s">
        <v>9</v>
      </c>
      <c r="E42" s="164">
        <f t="shared" ref="E42:M42" si="4">ROUND(SUM(E22:E41),0)</f>
        <v>95277</v>
      </c>
      <c r="F42" s="70">
        <f t="shared" si="4"/>
        <v>12276</v>
      </c>
      <c r="G42" s="70">
        <f t="shared" si="4"/>
        <v>139045</v>
      </c>
      <c r="H42" s="70">
        <f t="shared" si="4"/>
        <v>30000</v>
      </c>
      <c r="I42" s="70">
        <f t="shared" si="4"/>
        <v>309646</v>
      </c>
      <c r="J42" s="70">
        <f t="shared" si="4"/>
        <v>60674</v>
      </c>
      <c r="K42" s="70">
        <f t="shared" si="4"/>
        <v>176676</v>
      </c>
      <c r="L42" s="70">
        <f t="shared" si="4"/>
        <v>458445</v>
      </c>
      <c r="M42" s="161">
        <f t="shared" si="4"/>
        <v>1282039</v>
      </c>
    </row>
    <row r="43" spans="1:13" s="52" customFormat="1" x14ac:dyDescent="0.25">
      <c r="A43" s="174"/>
      <c r="B43" s="166"/>
      <c r="C43" s="166"/>
      <c r="D43" s="167"/>
      <c r="E43" s="154"/>
      <c r="F43" s="154"/>
      <c r="G43" s="154"/>
      <c r="H43" s="154"/>
      <c r="I43" s="154"/>
      <c r="J43" s="154"/>
      <c r="K43" s="154"/>
      <c r="L43" s="154"/>
      <c r="M43" s="173"/>
    </row>
    <row r="44" spans="1:13" s="52" customFormat="1" x14ac:dyDescent="0.25">
      <c r="A44" s="174"/>
      <c r="B44" s="166"/>
      <c r="C44" s="166"/>
      <c r="D44" s="167"/>
      <c r="E44" s="154"/>
      <c r="F44" s="154"/>
      <c r="G44" s="154"/>
      <c r="H44" s="154"/>
      <c r="I44" s="154"/>
      <c r="J44" s="154"/>
      <c r="K44" s="154"/>
      <c r="L44" s="154"/>
      <c r="M44" s="173"/>
    </row>
    <row r="45" spans="1:13" s="52" customFormat="1" x14ac:dyDescent="0.25">
      <c r="A45" s="174"/>
      <c r="B45" s="166"/>
      <c r="C45" s="166"/>
      <c r="D45" s="167"/>
      <c r="E45" s="154"/>
      <c r="F45" s="154"/>
      <c r="G45" s="154"/>
      <c r="H45" s="154"/>
      <c r="I45" s="154"/>
      <c r="J45" s="154"/>
      <c r="K45" s="154"/>
      <c r="L45" s="154"/>
      <c r="M45" s="173"/>
    </row>
    <row r="46" spans="1:13" s="52" customFormat="1" x14ac:dyDescent="0.25">
      <c r="A46" s="174"/>
      <c r="B46" s="166"/>
      <c r="C46" s="166"/>
      <c r="D46" s="167"/>
      <c r="E46" s="154"/>
      <c r="F46" s="154"/>
      <c r="G46" s="154"/>
      <c r="H46" s="154"/>
      <c r="I46" s="154"/>
      <c r="J46" s="154"/>
      <c r="K46" s="154"/>
      <c r="L46" s="154"/>
      <c r="M46" s="173"/>
    </row>
    <row r="47" spans="1:13" s="52" customFormat="1" x14ac:dyDescent="0.25">
      <c r="A47" s="174"/>
      <c r="B47" s="166"/>
      <c r="C47" s="166"/>
      <c r="D47" s="167"/>
      <c r="E47" s="154"/>
      <c r="F47" s="154"/>
      <c r="G47" s="154"/>
      <c r="H47" s="154"/>
      <c r="I47" s="154"/>
      <c r="J47" s="154"/>
      <c r="K47" s="154"/>
      <c r="L47" s="154"/>
      <c r="M47" s="173"/>
    </row>
    <row r="48" spans="1:13" s="66" customFormat="1" ht="54.6" customHeight="1" x14ac:dyDescent="0.3">
      <c r="A48" s="170"/>
      <c r="B48" s="340" t="s">
        <v>3</v>
      </c>
      <c r="C48" s="340"/>
      <c r="D48" s="172"/>
      <c r="E48" s="111" t="s">
        <v>12</v>
      </c>
      <c r="F48" s="111" t="s">
        <v>11</v>
      </c>
      <c r="G48" s="111" t="s">
        <v>273</v>
      </c>
      <c r="H48" s="111" t="s">
        <v>265</v>
      </c>
      <c r="I48" s="111" t="s">
        <v>288</v>
      </c>
      <c r="J48" s="111" t="s">
        <v>355</v>
      </c>
      <c r="K48" s="111" t="s">
        <v>356</v>
      </c>
      <c r="L48" s="111" t="s">
        <v>293</v>
      </c>
      <c r="M48" s="111" t="s">
        <v>0</v>
      </c>
    </row>
    <row r="49" spans="1:13" s="53" customFormat="1" ht="16.95" customHeight="1" x14ac:dyDescent="0.25">
      <c r="A49" s="324">
        <v>3000</v>
      </c>
      <c r="B49" s="343" t="s">
        <v>291</v>
      </c>
      <c r="C49" s="344"/>
      <c r="D49" s="344"/>
      <c r="E49" s="344"/>
      <c r="F49" s="344"/>
      <c r="G49" s="344"/>
      <c r="H49" s="344"/>
      <c r="I49" s="344"/>
      <c r="J49" s="344"/>
      <c r="K49" s="344"/>
      <c r="L49" s="344"/>
      <c r="M49" s="345"/>
    </row>
    <row r="50" spans="1:13" ht="15.75" customHeight="1" x14ac:dyDescent="0.25">
      <c r="A50" s="341"/>
      <c r="B50" s="315" t="s">
        <v>368</v>
      </c>
      <c r="C50" s="316"/>
      <c r="D50" s="317"/>
      <c r="E50" s="114">
        <v>0</v>
      </c>
      <c r="F50" s="114">
        <v>0</v>
      </c>
      <c r="G50" s="114">
        <v>310395</v>
      </c>
      <c r="H50" s="114">
        <v>0</v>
      </c>
      <c r="I50" s="114">
        <v>0</v>
      </c>
      <c r="J50" s="114">
        <v>0</v>
      </c>
      <c r="K50" s="114">
        <v>0</v>
      </c>
      <c r="L50" s="114">
        <v>0</v>
      </c>
      <c r="M50" s="219">
        <f t="shared" ref="M50:M71" si="5">ROUND(SUM(E50:L50),0)</f>
        <v>310395</v>
      </c>
    </row>
    <row r="51" spans="1:13" ht="15.75" customHeight="1" x14ac:dyDescent="0.25">
      <c r="A51" s="341"/>
      <c r="B51" s="244" t="s">
        <v>397</v>
      </c>
      <c r="C51" s="244"/>
      <c r="D51" s="245"/>
      <c r="E51" s="114"/>
      <c r="F51" s="114">
        <f>26740+8764</f>
        <v>35504</v>
      </c>
      <c r="G51" s="114"/>
      <c r="H51" s="114">
        <v>30867</v>
      </c>
      <c r="I51" s="114"/>
      <c r="J51" s="114"/>
      <c r="K51" s="114"/>
      <c r="L51" s="114">
        <v>22804</v>
      </c>
      <c r="M51" s="219">
        <f t="shared" si="5"/>
        <v>89175</v>
      </c>
    </row>
    <row r="52" spans="1:13" ht="15.75" customHeight="1" x14ac:dyDescent="0.25">
      <c r="A52" s="341"/>
      <c r="B52" s="315" t="s">
        <v>379</v>
      </c>
      <c r="C52" s="316"/>
      <c r="D52" s="317"/>
      <c r="E52" s="114">
        <v>0</v>
      </c>
      <c r="F52" s="114">
        <v>0</v>
      </c>
      <c r="G52" s="114">
        <v>37871</v>
      </c>
      <c r="H52" s="114">
        <v>0</v>
      </c>
      <c r="I52" s="114">
        <v>0</v>
      </c>
      <c r="J52" s="114">
        <v>0</v>
      </c>
      <c r="K52" s="114">
        <v>0</v>
      </c>
      <c r="L52" s="114">
        <v>0</v>
      </c>
      <c r="M52" s="219">
        <f t="shared" si="5"/>
        <v>37871</v>
      </c>
    </row>
    <row r="53" spans="1:13" ht="15.75" customHeight="1" x14ac:dyDescent="0.25">
      <c r="A53" s="341"/>
      <c r="B53" s="315" t="s">
        <v>392</v>
      </c>
      <c r="C53" s="316"/>
      <c r="D53" s="317"/>
      <c r="E53" s="114">
        <v>0</v>
      </c>
      <c r="F53" s="114">
        <v>0</v>
      </c>
      <c r="G53" s="114">
        <v>0</v>
      </c>
      <c r="H53" s="114">
        <v>0</v>
      </c>
      <c r="I53" s="114">
        <v>0</v>
      </c>
      <c r="J53" s="114">
        <v>0</v>
      </c>
      <c r="K53" s="114">
        <v>0</v>
      </c>
      <c r="L53" s="114">
        <f>190929+14710</f>
        <v>205639</v>
      </c>
      <c r="M53" s="219">
        <f t="shared" si="5"/>
        <v>205639</v>
      </c>
    </row>
    <row r="54" spans="1:13" ht="15.75" customHeight="1" x14ac:dyDescent="0.25">
      <c r="A54" s="341"/>
      <c r="B54" s="315" t="s">
        <v>398</v>
      </c>
      <c r="C54" s="316"/>
      <c r="D54" s="317"/>
      <c r="E54" s="114">
        <v>0</v>
      </c>
      <c r="F54" s="114">
        <v>0</v>
      </c>
      <c r="G54" s="114">
        <v>0</v>
      </c>
      <c r="H54" s="114">
        <v>0</v>
      </c>
      <c r="I54" s="114">
        <v>20419</v>
      </c>
      <c r="J54" s="114">
        <v>0</v>
      </c>
      <c r="K54" s="114">
        <v>0</v>
      </c>
      <c r="L54" s="114">
        <v>0</v>
      </c>
      <c r="M54" s="219">
        <f t="shared" si="5"/>
        <v>20419</v>
      </c>
    </row>
    <row r="55" spans="1:13" ht="15.75" customHeight="1" x14ac:dyDescent="0.25">
      <c r="A55" s="341"/>
      <c r="B55" s="313" t="s">
        <v>409</v>
      </c>
      <c r="C55" s="314"/>
      <c r="D55" s="194"/>
      <c r="E55" s="114">
        <v>0</v>
      </c>
      <c r="F55" s="114">
        <v>0</v>
      </c>
      <c r="G55" s="114">
        <v>0</v>
      </c>
      <c r="H55" s="114">
        <v>0</v>
      </c>
      <c r="I55" s="114">
        <v>0</v>
      </c>
      <c r="J55" s="114">
        <v>0</v>
      </c>
      <c r="K55" s="114">
        <v>0</v>
      </c>
      <c r="L55" s="114">
        <v>30891</v>
      </c>
      <c r="M55" s="219">
        <f>ROUND(SUM(E55:L55),0)</f>
        <v>30891</v>
      </c>
    </row>
    <row r="56" spans="1:13" ht="15.75" customHeight="1" x14ac:dyDescent="0.25">
      <c r="A56" s="341"/>
      <c r="B56" s="313" t="s">
        <v>399</v>
      </c>
      <c r="C56" s="314"/>
      <c r="D56" s="194"/>
      <c r="E56" s="114">
        <v>28626</v>
      </c>
      <c r="F56" s="114">
        <v>0</v>
      </c>
      <c r="G56" s="114">
        <v>0</v>
      </c>
      <c r="H56" s="114">
        <v>0</v>
      </c>
      <c r="I56" s="114">
        <v>0</v>
      </c>
      <c r="J56" s="114">
        <v>0</v>
      </c>
      <c r="K56" s="114">
        <v>0</v>
      </c>
      <c r="L56" s="114">
        <v>0</v>
      </c>
      <c r="M56" s="219">
        <f>ROUND(SUM(E56:L56),0)</f>
        <v>28626</v>
      </c>
    </row>
    <row r="57" spans="1:13" ht="15.75" customHeight="1" x14ac:dyDescent="0.25">
      <c r="A57" s="341"/>
      <c r="B57" s="313" t="s">
        <v>400</v>
      </c>
      <c r="C57" s="314"/>
      <c r="D57" s="194"/>
      <c r="E57" s="114">
        <v>0</v>
      </c>
      <c r="F57" s="114">
        <v>0</v>
      </c>
      <c r="G57" s="114">
        <v>31962</v>
      </c>
      <c r="H57" s="114">
        <v>0</v>
      </c>
      <c r="I57" s="114">
        <v>0</v>
      </c>
      <c r="J57" s="114">
        <v>0</v>
      </c>
      <c r="K57" s="114">
        <v>0</v>
      </c>
      <c r="L57" s="114">
        <v>0</v>
      </c>
      <c r="M57" s="219">
        <f>ROUND(SUM(E57:L57),0)</f>
        <v>31962</v>
      </c>
    </row>
    <row r="58" spans="1:13" ht="15.75" customHeight="1" x14ac:dyDescent="0.25">
      <c r="A58" s="341"/>
      <c r="B58" s="313" t="s">
        <v>415</v>
      </c>
      <c r="C58" s="314"/>
      <c r="D58" s="245"/>
      <c r="E58" s="114"/>
      <c r="F58" s="114"/>
      <c r="G58" s="114"/>
      <c r="H58" s="114"/>
      <c r="I58" s="114">
        <v>19452</v>
      </c>
      <c r="J58" s="114"/>
      <c r="K58" s="114"/>
      <c r="L58" s="114"/>
      <c r="M58" s="219">
        <f t="shared" ref="M58:M65" si="6">ROUND(SUM(E58:L58),0)</f>
        <v>19452</v>
      </c>
    </row>
    <row r="59" spans="1:13" ht="15.75" customHeight="1" x14ac:dyDescent="0.25">
      <c r="A59" s="341"/>
      <c r="B59" s="313" t="s">
        <v>401</v>
      </c>
      <c r="C59" s="314"/>
      <c r="D59" s="245"/>
      <c r="E59" s="114"/>
      <c r="F59" s="114"/>
      <c r="G59" s="114"/>
      <c r="H59" s="114"/>
      <c r="I59" s="114">
        <v>22539</v>
      </c>
      <c r="J59" s="114"/>
      <c r="K59" s="114"/>
      <c r="L59" s="114"/>
      <c r="M59" s="219">
        <f t="shared" si="6"/>
        <v>22539</v>
      </c>
    </row>
    <row r="60" spans="1:13" ht="15.75" customHeight="1" x14ac:dyDescent="0.25">
      <c r="A60" s="341"/>
      <c r="B60" s="313" t="s">
        <v>369</v>
      </c>
      <c r="C60" s="314"/>
      <c r="D60" s="245"/>
      <c r="E60" s="114"/>
      <c r="F60" s="114"/>
      <c r="G60" s="114"/>
      <c r="H60" s="114"/>
      <c r="I60" s="114">
        <v>40024</v>
      </c>
      <c r="J60" s="114"/>
      <c r="K60" s="114"/>
      <c r="L60" s="114"/>
      <c r="M60" s="219">
        <f t="shared" si="6"/>
        <v>40024</v>
      </c>
    </row>
    <row r="61" spans="1:13" ht="15.75" customHeight="1" x14ac:dyDescent="0.25">
      <c r="A61" s="341"/>
      <c r="B61" s="313" t="s">
        <v>423</v>
      </c>
      <c r="C61" s="314"/>
      <c r="D61" s="250"/>
      <c r="E61" s="114"/>
      <c r="F61" s="114"/>
      <c r="G61" s="114"/>
      <c r="H61" s="114"/>
      <c r="I61" s="114"/>
      <c r="J61" s="114">
        <v>20041</v>
      </c>
      <c r="K61" s="114"/>
      <c r="L61" s="114"/>
      <c r="M61" s="219">
        <f t="shared" si="6"/>
        <v>20041</v>
      </c>
    </row>
    <row r="62" spans="1:13" ht="15.75" customHeight="1" x14ac:dyDescent="0.25">
      <c r="A62" s="341"/>
      <c r="B62" s="313" t="s">
        <v>435</v>
      </c>
      <c r="C62" s="314"/>
      <c r="D62" s="254"/>
      <c r="E62" s="114"/>
      <c r="F62" s="114"/>
      <c r="G62" s="114"/>
      <c r="H62" s="114"/>
      <c r="I62" s="114"/>
      <c r="J62" s="114">
        <v>2112</v>
      </c>
      <c r="K62" s="114"/>
      <c r="L62" s="114"/>
      <c r="M62" s="219">
        <f t="shared" si="6"/>
        <v>2112</v>
      </c>
    </row>
    <row r="63" spans="1:13" ht="15.75" customHeight="1" x14ac:dyDescent="0.25">
      <c r="A63" s="341"/>
      <c r="B63" s="313" t="s">
        <v>371</v>
      </c>
      <c r="C63" s="314"/>
      <c r="D63" s="247"/>
      <c r="E63" s="114"/>
      <c r="F63" s="114">
        <v>6143</v>
      </c>
      <c r="G63" s="114"/>
      <c r="H63" s="114"/>
      <c r="I63" s="114"/>
      <c r="J63" s="114"/>
      <c r="K63" s="114"/>
      <c r="L63" s="114"/>
      <c r="M63" s="219">
        <f t="shared" si="6"/>
        <v>6143</v>
      </c>
    </row>
    <row r="64" spans="1:13" ht="15.75" customHeight="1" x14ac:dyDescent="0.25">
      <c r="A64" s="341"/>
      <c r="B64" s="313" t="s">
        <v>402</v>
      </c>
      <c r="C64" s="367"/>
      <c r="D64" s="314"/>
      <c r="E64" s="114"/>
      <c r="F64" s="114"/>
      <c r="G64" s="114"/>
      <c r="H64" s="114"/>
      <c r="I64" s="114"/>
      <c r="J64" s="114"/>
      <c r="K64" s="114">
        <f>13114+13218</f>
        <v>26332</v>
      </c>
      <c r="L64" s="114"/>
      <c r="M64" s="219">
        <f t="shared" si="6"/>
        <v>26332</v>
      </c>
    </row>
    <row r="65" spans="1:13" ht="15.75" customHeight="1" x14ac:dyDescent="0.25">
      <c r="A65" s="341"/>
      <c r="B65" s="313" t="s">
        <v>424</v>
      </c>
      <c r="C65" s="367"/>
      <c r="D65" s="248"/>
      <c r="E65" s="114"/>
      <c r="F65" s="114"/>
      <c r="G65" s="114"/>
      <c r="H65" s="114"/>
      <c r="I65" s="114"/>
      <c r="J65" s="114"/>
      <c r="K65" s="114">
        <f>12332+11428</f>
        <v>23760</v>
      </c>
      <c r="L65" s="114"/>
      <c r="M65" s="219">
        <f t="shared" si="6"/>
        <v>23760</v>
      </c>
    </row>
    <row r="66" spans="1:13" ht="15.75" customHeight="1" x14ac:dyDescent="0.25">
      <c r="A66" s="341"/>
      <c r="B66" s="313" t="s">
        <v>403</v>
      </c>
      <c r="C66" s="314"/>
      <c r="D66" s="194"/>
      <c r="E66" s="114">
        <v>0</v>
      </c>
      <c r="F66" s="114">
        <v>0</v>
      </c>
      <c r="G66" s="114">
        <v>0</v>
      </c>
      <c r="H66" s="114">
        <v>0</v>
      </c>
      <c r="I66" s="114">
        <v>0</v>
      </c>
      <c r="J66" s="114">
        <v>0</v>
      </c>
      <c r="K66" s="114">
        <v>15614</v>
      </c>
      <c r="L66" s="114">
        <v>0</v>
      </c>
      <c r="M66" s="219">
        <f>ROUND(SUM(E66:L66),0)</f>
        <v>15614</v>
      </c>
    </row>
    <row r="67" spans="1:13" ht="15.75" customHeight="1" x14ac:dyDescent="0.25">
      <c r="A67" s="341"/>
      <c r="B67" s="315" t="s">
        <v>410</v>
      </c>
      <c r="C67" s="316"/>
      <c r="D67" s="317"/>
      <c r="E67" s="114">
        <v>0</v>
      </c>
      <c r="F67" s="114">
        <v>0</v>
      </c>
      <c r="G67" s="114">
        <v>0</v>
      </c>
      <c r="H67" s="114">
        <v>493</v>
      </c>
      <c r="I67" s="114">
        <v>0</v>
      </c>
      <c r="J67" s="114">
        <v>0</v>
      </c>
      <c r="K67" s="114">
        <v>0</v>
      </c>
      <c r="L67" s="114">
        <v>0</v>
      </c>
      <c r="M67" s="219">
        <f t="shared" si="5"/>
        <v>493</v>
      </c>
    </row>
    <row r="68" spans="1:13" ht="15.75" customHeight="1" x14ac:dyDescent="0.25">
      <c r="A68" s="341"/>
      <c r="B68" s="313" t="s">
        <v>372</v>
      </c>
      <c r="C68" s="314"/>
      <c r="D68" s="250"/>
      <c r="E68" s="114">
        <v>14241</v>
      </c>
      <c r="F68" s="114"/>
      <c r="G68" s="114"/>
      <c r="H68" s="114"/>
      <c r="I68" s="114"/>
      <c r="J68" s="114"/>
      <c r="K68" s="114"/>
      <c r="L68" s="114"/>
      <c r="M68" s="219">
        <f t="shared" si="5"/>
        <v>14241</v>
      </c>
    </row>
    <row r="69" spans="1:13" ht="15.75" customHeight="1" x14ac:dyDescent="0.25">
      <c r="A69" s="341"/>
      <c r="B69" s="315" t="s">
        <v>376</v>
      </c>
      <c r="C69" s="316"/>
      <c r="D69" s="317"/>
      <c r="E69" s="114"/>
      <c r="F69" s="114"/>
      <c r="G69" s="114"/>
      <c r="H69" s="114">
        <v>99</v>
      </c>
      <c r="I69" s="114"/>
      <c r="J69" s="114">
        <v>99</v>
      </c>
      <c r="K69" s="114"/>
      <c r="L69" s="114">
        <v>118</v>
      </c>
      <c r="M69" s="219">
        <f t="shared" si="5"/>
        <v>316</v>
      </c>
    </row>
    <row r="70" spans="1:13" ht="15.75" customHeight="1" x14ac:dyDescent="0.25">
      <c r="A70" s="341"/>
      <c r="B70" s="346" t="s">
        <v>425</v>
      </c>
      <c r="C70" s="347"/>
      <c r="D70" s="253"/>
      <c r="E70" s="114"/>
      <c r="F70" s="114"/>
      <c r="G70" s="114"/>
      <c r="H70" s="114"/>
      <c r="I70" s="114"/>
      <c r="J70" s="114"/>
      <c r="K70" s="114">
        <v>7920</v>
      </c>
      <c r="L70" s="114"/>
      <c r="M70" s="219">
        <f t="shared" si="5"/>
        <v>7920</v>
      </c>
    </row>
    <row r="71" spans="1:13" ht="15.75" customHeight="1" x14ac:dyDescent="0.25">
      <c r="A71" s="341"/>
      <c r="B71" s="346" t="s">
        <v>426</v>
      </c>
      <c r="C71" s="347"/>
      <c r="D71" s="253"/>
      <c r="E71" s="114"/>
      <c r="F71" s="114"/>
      <c r="G71" s="114"/>
      <c r="H71" s="114"/>
      <c r="I71" s="114"/>
      <c r="J71" s="114"/>
      <c r="K71" s="114">
        <v>2810</v>
      </c>
      <c r="L71" s="114"/>
      <c r="M71" s="219">
        <f t="shared" si="5"/>
        <v>2810</v>
      </c>
    </row>
    <row r="72" spans="1:13" x14ac:dyDescent="0.25">
      <c r="A72" s="342"/>
      <c r="B72" s="162"/>
      <c r="C72" s="168"/>
      <c r="D72" s="169" t="s">
        <v>9</v>
      </c>
      <c r="E72" s="164">
        <f t="shared" ref="E72:M72" si="7">ROUND(SUM(E50:E71),0)</f>
        <v>42867</v>
      </c>
      <c r="F72" s="70">
        <f t="shared" si="7"/>
        <v>41647</v>
      </c>
      <c r="G72" s="70">
        <f t="shared" si="7"/>
        <v>380228</v>
      </c>
      <c r="H72" s="70">
        <f t="shared" si="7"/>
        <v>31459</v>
      </c>
      <c r="I72" s="70">
        <f t="shared" si="7"/>
        <v>102434</v>
      </c>
      <c r="J72" s="70">
        <f t="shared" si="7"/>
        <v>22252</v>
      </c>
      <c r="K72" s="70">
        <f t="shared" si="7"/>
        <v>76436</v>
      </c>
      <c r="L72" s="70">
        <f t="shared" si="7"/>
        <v>259452</v>
      </c>
      <c r="M72" s="161">
        <f t="shared" si="7"/>
        <v>956775</v>
      </c>
    </row>
    <row r="73" spans="1:13" s="52" customFormat="1" x14ac:dyDescent="0.25">
      <c r="A73" s="324">
        <v>4000</v>
      </c>
      <c r="B73" s="343" t="s">
        <v>8</v>
      </c>
      <c r="C73" s="344"/>
      <c r="D73" s="344"/>
      <c r="E73" s="344"/>
      <c r="F73" s="344"/>
      <c r="G73" s="344"/>
      <c r="H73" s="344"/>
      <c r="I73" s="344"/>
      <c r="J73" s="344"/>
      <c r="K73" s="344"/>
      <c r="L73" s="344"/>
      <c r="M73" s="345"/>
    </row>
    <row r="74" spans="1:13" ht="15.75" customHeight="1" x14ac:dyDescent="0.25">
      <c r="A74" s="341"/>
      <c r="B74" s="315" t="s">
        <v>404</v>
      </c>
      <c r="C74" s="316"/>
      <c r="D74" s="317"/>
      <c r="E74" s="114">
        <v>4000</v>
      </c>
      <c r="F74" s="114">
        <v>0</v>
      </c>
      <c r="G74" s="114">
        <v>0</v>
      </c>
      <c r="H74" s="114"/>
      <c r="I74" s="114">
        <v>0</v>
      </c>
      <c r="J74" s="114">
        <v>0</v>
      </c>
      <c r="K74" s="114">
        <v>0</v>
      </c>
      <c r="L74" s="114">
        <v>0</v>
      </c>
      <c r="M74" s="219">
        <f>ROUND(SUM(E74:L74),0)</f>
        <v>4000</v>
      </c>
    </row>
    <row r="75" spans="1:13" ht="15.75" customHeight="1" x14ac:dyDescent="0.25">
      <c r="A75" s="341"/>
      <c r="B75" s="192" t="s">
        <v>382</v>
      </c>
      <c r="C75" s="193"/>
      <c r="D75" s="194"/>
      <c r="E75" s="114"/>
      <c r="F75" s="114">
        <v>0</v>
      </c>
      <c r="G75" s="114">
        <v>0</v>
      </c>
      <c r="H75" s="114"/>
      <c r="I75" s="114">
        <v>0</v>
      </c>
      <c r="J75" s="114">
        <v>3900</v>
      </c>
      <c r="K75" s="114">
        <v>4000</v>
      </c>
      <c r="L75" s="114">
        <v>3000</v>
      </c>
      <c r="M75" s="219">
        <f>ROUND(SUM(E75:L75),0)</f>
        <v>10900</v>
      </c>
    </row>
    <row r="76" spans="1:13" ht="15.75" customHeight="1" x14ac:dyDescent="0.25">
      <c r="A76" s="341"/>
      <c r="B76" s="315"/>
      <c r="C76" s="316"/>
      <c r="D76" s="317"/>
      <c r="E76" s="114">
        <v>0</v>
      </c>
      <c r="F76" s="114">
        <v>0</v>
      </c>
      <c r="G76" s="114">
        <v>0</v>
      </c>
      <c r="H76" s="114">
        <v>0</v>
      </c>
      <c r="I76" s="114">
        <v>0</v>
      </c>
      <c r="J76" s="114">
        <v>0</v>
      </c>
      <c r="K76" s="114">
        <v>0</v>
      </c>
      <c r="L76" s="114">
        <v>0</v>
      </c>
      <c r="M76" s="219">
        <f>ROUND(SUM(E76:L76),0)</f>
        <v>0</v>
      </c>
    </row>
    <row r="77" spans="1:13" x14ac:dyDescent="0.25">
      <c r="A77" s="342"/>
      <c r="B77" s="162"/>
      <c r="C77" s="168"/>
      <c r="D77" s="169" t="s">
        <v>9</v>
      </c>
      <c r="E77" s="171">
        <f t="shared" ref="E77:M77" si="8">ROUND(SUM(E74:E76),0)</f>
        <v>4000</v>
      </c>
      <c r="F77" s="171">
        <f t="shared" si="8"/>
        <v>0</v>
      </c>
      <c r="G77" s="171">
        <f t="shared" si="8"/>
        <v>0</v>
      </c>
      <c r="H77" s="171">
        <f t="shared" si="8"/>
        <v>0</v>
      </c>
      <c r="I77" s="171">
        <f>ROUND(SUM(I74:I76),0)</f>
        <v>0</v>
      </c>
      <c r="J77" s="171">
        <f t="shared" si="8"/>
        <v>3900</v>
      </c>
      <c r="K77" s="171">
        <f t="shared" si="8"/>
        <v>4000</v>
      </c>
      <c r="L77" s="171">
        <f t="shared" si="8"/>
        <v>3000</v>
      </c>
      <c r="M77" s="216">
        <f t="shared" si="8"/>
        <v>14900</v>
      </c>
    </row>
    <row r="78" spans="1:13" s="53" customFormat="1" x14ac:dyDescent="0.25">
      <c r="A78" s="324">
        <v>5000</v>
      </c>
      <c r="B78" s="343" t="s">
        <v>203</v>
      </c>
      <c r="C78" s="344"/>
      <c r="D78" s="344"/>
      <c r="E78" s="344"/>
      <c r="F78" s="344"/>
      <c r="G78" s="344"/>
      <c r="H78" s="344"/>
      <c r="I78" s="344"/>
      <c r="J78" s="344"/>
      <c r="K78" s="344"/>
      <c r="L78" s="344"/>
      <c r="M78" s="345"/>
    </row>
    <row r="79" spans="1:13" s="49" customFormat="1" ht="15.75" customHeight="1" x14ac:dyDescent="0.25">
      <c r="A79" s="341"/>
      <c r="B79" s="315" t="s">
        <v>427</v>
      </c>
      <c r="C79" s="316"/>
      <c r="D79" s="317"/>
      <c r="E79" s="114">
        <v>0</v>
      </c>
      <c r="F79" s="114">
        <v>0</v>
      </c>
      <c r="G79" s="114">
        <v>27914</v>
      </c>
      <c r="H79" s="114">
        <v>0</v>
      </c>
      <c r="I79" s="114">
        <v>0</v>
      </c>
      <c r="J79" s="114">
        <v>0</v>
      </c>
      <c r="K79" s="114"/>
      <c r="L79" s="114">
        <v>0</v>
      </c>
      <c r="M79" s="219">
        <f>ROUND(SUM(E79:L79),0)</f>
        <v>27914</v>
      </c>
    </row>
    <row r="80" spans="1:13" s="49" customFormat="1" ht="15.75" customHeight="1" x14ac:dyDescent="0.25">
      <c r="A80" s="341"/>
      <c r="B80" s="251" t="s">
        <v>428</v>
      </c>
      <c r="C80" s="252"/>
      <c r="D80" s="253"/>
      <c r="E80" s="114">
        <v>0</v>
      </c>
      <c r="F80" s="114">
        <v>0</v>
      </c>
      <c r="G80" s="114">
        <v>5622</v>
      </c>
      <c r="H80" s="114">
        <v>0</v>
      </c>
      <c r="I80" s="114">
        <v>0</v>
      </c>
      <c r="J80" s="114">
        <v>0</v>
      </c>
      <c r="K80" s="114"/>
      <c r="L80" s="114">
        <v>0</v>
      </c>
      <c r="M80" s="219">
        <f t="shared" ref="M80:M87" si="9">ROUND(SUM(E80:L80),0)</f>
        <v>5622</v>
      </c>
    </row>
    <row r="81" spans="1:13" s="49" customFormat="1" ht="15.75" customHeight="1" x14ac:dyDescent="0.25">
      <c r="A81" s="341"/>
      <c r="B81" s="251" t="s">
        <v>429</v>
      </c>
      <c r="C81" s="252"/>
      <c r="D81" s="253"/>
      <c r="E81" s="114">
        <v>0</v>
      </c>
      <c r="F81" s="114">
        <v>0</v>
      </c>
      <c r="G81" s="114">
        <v>7366</v>
      </c>
      <c r="H81" s="114">
        <v>0</v>
      </c>
      <c r="I81" s="114">
        <v>0</v>
      </c>
      <c r="J81" s="114">
        <v>0</v>
      </c>
      <c r="K81" s="114">
        <v>7366</v>
      </c>
      <c r="L81" s="114">
        <v>0</v>
      </c>
      <c r="M81" s="219">
        <f t="shared" si="9"/>
        <v>14732</v>
      </c>
    </row>
    <row r="82" spans="1:13" s="49" customFormat="1" ht="15.75" customHeight="1" x14ac:dyDescent="0.25">
      <c r="A82" s="341"/>
      <c r="B82" s="251" t="s">
        <v>430</v>
      </c>
      <c r="C82" s="252"/>
      <c r="D82" s="253"/>
      <c r="E82" s="114">
        <v>0</v>
      </c>
      <c r="F82" s="114">
        <v>0</v>
      </c>
      <c r="G82" s="114">
        <v>2791</v>
      </c>
      <c r="H82" s="114">
        <v>0</v>
      </c>
      <c r="I82" s="114">
        <v>0</v>
      </c>
      <c r="J82" s="114">
        <v>0</v>
      </c>
      <c r="K82" s="114">
        <v>2791</v>
      </c>
      <c r="L82" s="114">
        <v>0</v>
      </c>
      <c r="M82" s="219">
        <f t="shared" si="9"/>
        <v>5582</v>
      </c>
    </row>
    <row r="83" spans="1:13" s="49" customFormat="1" ht="15.75" customHeight="1" x14ac:dyDescent="0.25">
      <c r="A83" s="341"/>
      <c r="B83" s="251" t="s">
        <v>431</v>
      </c>
      <c r="C83" s="252"/>
      <c r="D83" s="253"/>
      <c r="E83" s="114">
        <v>0</v>
      </c>
      <c r="F83" s="114">
        <v>0</v>
      </c>
      <c r="G83" s="114">
        <v>3877</v>
      </c>
      <c r="H83" s="114">
        <v>0</v>
      </c>
      <c r="I83" s="114">
        <v>0</v>
      </c>
      <c r="J83" s="114">
        <v>0</v>
      </c>
      <c r="K83" s="114"/>
      <c r="L83" s="114">
        <v>0</v>
      </c>
      <c r="M83" s="219">
        <f t="shared" si="9"/>
        <v>3877</v>
      </c>
    </row>
    <row r="84" spans="1:13" s="49" customFormat="1" ht="15.75" customHeight="1" x14ac:dyDescent="0.25">
      <c r="A84" s="341"/>
      <c r="B84" s="251" t="s">
        <v>432</v>
      </c>
      <c r="C84" s="252"/>
      <c r="D84" s="253"/>
      <c r="E84" s="114">
        <v>0</v>
      </c>
      <c r="F84" s="114">
        <v>0</v>
      </c>
      <c r="G84" s="114">
        <v>9693</v>
      </c>
      <c r="H84" s="114">
        <v>0</v>
      </c>
      <c r="I84" s="114">
        <v>0</v>
      </c>
      <c r="J84" s="114">
        <v>0</v>
      </c>
      <c r="K84" s="114">
        <v>5815</v>
      </c>
      <c r="L84" s="114">
        <v>0</v>
      </c>
      <c r="M84" s="219">
        <f t="shared" si="9"/>
        <v>15508</v>
      </c>
    </row>
    <row r="85" spans="1:13" s="49" customFormat="1" ht="15.75" customHeight="1" x14ac:dyDescent="0.25">
      <c r="A85" s="341"/>
      <c r="B85" s="251" t="s">
        <v>433</v>
      </c>
      <c r="C85" s="252"/>
      <c r="D85" s="253"/>
      <c r="E85" s="114">
        <v>0</v>
      </c>
      <c r="F85" s="114">
        <v>0</v>
      </c>
      <c r="G85" s="114">
        <v>0</v>
      </c>
      <c r="H85" s="114">
        <v>0</v>
      </c>
      <c r="I85" s="114">
        <v>0</v>
      </c>
      <c r="J85" s="114">
        <v>0</v>
      </c>
      <c r="K85" s="114">
        <v>7366</v>
      </c>
      <c r="L85" s="114">
        <v>0</v>
      </c>
      <c r="M85" s="219">
        <f t="shared" si="9"/>
        <v>7366</v>
      </c>
    </row>
    <row r="86" spans="1:13" s="49" customFormat="1" ht="15.75" customHeight="1" x14ac:dyDescent="0.25">
      <c r="A86" s="341"/>
      <c r="B86" s="315" t="s">
        <v>434</v>
      </c>
      <c r="C86" s="316"/>
      <c r="D86" s="317"/>
      <c r="E86" s="114">
        <v>0</v>
      </c>
      <c r="F86" s="114">
        <v>0</v>
      </c>
      <c r="G86" s="114">
        <v>25201</v>
      </c>
      <c r="H86" s="114">
        <v>0</v>
      </c>
      <c r="I86" s="114">
        <v>0</v>
      </c>
      <c r="J86" s="114">
        <v>0</v>
      </c>
      <c r="K86" s="114">
        <v>775</v>
      </c>
      <c r="L86" s="114">
        <v>0</v>
      </c>
      <c r="M86" s="219">
        <f t="shared" si="9"/>
        <v>25976</v>
      </c>
    </row>
    <row r="87" spans="1:13" s="49" customFormat="1" ht="15.75" customHeight="1" x14ac:dyDescent="0.25">
      <c r="A87" s="341"/>
      <c r="B87" s="243" t="s">
        <v>407</v>
      </c>
      <c r="C87" s="244"/>
      <c r="D87" s="245"/>
      <c r="E87" s="114"/>
      <c r="F87" s="114"/>
      <c r="G87" s="114"/>
      <c r="H87" s="114"/>
      <c r="I87" s="114"/>
      <c r="J87" s="114"/>
      <c r="K87" s="114">
        <v>7000</v>
      </c>
      <c r="L87" s="114"/>
      <c r="M87" s="219">
        <f t="shared" si="9"/>
        <v>7000</v>
      </c>
    </row>
    <row r="88" spans="1:13" s="49" customFormat="1" ht="15.75" customHeight="1" x14ac:dyDescent="0.25">
      <c r="A88" s="341"/>
      <c r="B88" s="243" t="s">
        <v>437</v>
      </c>
      <c r="C88" s="244"/>
      <c r="D88" s="245"/>
      <c r="E88" s="114"/>
      <c r="F88" s="114"/>
      <c r="G88" s="114"/>
      <c r="H88" s="114"/>
      <c r="I88" s="114"/>
      <c r="J88" s="114"/>
      <c r="K88" s="114"/>
      <c r="L88" s="114">
        <v>5000</v>
      </c>
      <c r="M88" s="219">
        <f t="shared" ref="M88:M90" si="10">ROUND(SUM(E88:L88),0)</f>
        <v>5000</v>
      </c>
    </row>
    <row r="89" spans="1:13" s="49" customFormat="1" ht="15.75" customHeight="1" x14ac:dyDescent="0.25">
      <c r="A89" s="341"/>
      <c r="B89" s="192" t="s">
        <v>405</v>
      </c>
      <c r="C89" s="193"/>
      <c r="D89" s="194"/>
      <c r="E89" s="114">
        <v>3000</v>
      </c>
      <c r="F89" s="114">
        <v>3000</v>
      </c>
      <c r="G89" s="114">
        <v>0</v>
      </c>
      <c r="H89" s="114"/>
      <c r="I89" s="114"/>
      <c r="J89" s="114">
        <v>2500</v>
      </c>
      <c r="K89" s="114">
        <v>0</v>
      </c>
      <c r="L89" s="114">
        <v>0</v>
      </c>
      <c r="M89" s="219">
        <f t="shared" si="10"/>
        <v>8500</v>
      </c>
    </row>
    <row r="90" spans="1:13" ht="15.75" customHeight="1" x14ac:dyDescent="0.25">
      <c r="A90" s="341"/>
      <c r="B90" s="315" t="s">
        <v>406</v>
      </c>
      <c r="C90" s="316"/>
      <c r="D90" s="317"/>
      <c r="E90" s="114">
        <v>1500</v>
      </c>
      <c r="F90" s="114">
        <v>0</v>
      </c>
      <c r="G90" s="114">
        <v>0</v>
      </c>
      <c r="H90" s="114">
        <v>0</v>
      </c>
      <c r="I90" s="114">
        <v>0</v>
      </c>
      <c r="J90" s="114">
        <v>0</v>
      </c>
      <c r="K90" s="114">
        <v>0</v>
      </c>
      <c r="L90" s="114">
        <v>0</v>
      </c>
      <c r="M90" s="219">
        <f t="shared" si="10"/>
        <v>1500</v>
      </c>
    </row>
    <row r="91" spans="1:13" x14ac:dyDescent="0.25">
      <c r="A91" s="342"/>
      <c r="B91" s="162"/>
      <c r="C91" s="168"/>
      <c r="D91" s="169" t="s">
        <v>9</v>
      </c>
      <c r="E91" s="164">
        <f t="shared" ref="E91:M91" si="11">ROUND(SUM(E79:E90),0)</f>
        <v>4500</v>
      </c>
      <c r="F91" s="164">
        <f t="shared" si="11"/>
        <v>3000</v>
      </c>
      <c r="G91" s="164">
        <f t="shared" si="11"/>
        <v>82464</v>
      </c>
      <c r="H91" s="164">
        <f t="shared" si="11"/>
        <v>0</v>
      </c>
      <c r="I91" s="164">
        <f>ROUND(SUM(I79:I90),0)</f>
        <v>0</v>
      </c>
      <c r="J91" s="164">
        <f t="shared" si="11"/>
        <v>2500</v>
      </c>
      <c r="K91" s="164">
        <f t="shared" si="11"/>
        <v>31113</v>
      </c>
      <c r="L91" s="164">
        <f t="shared" si="11"/>
        <v>5000</v>
      </c>
      <c r="M91" s="215">
        <f t="shared" si="11"/>
        <v>128577</v>
      </c>
    </row>
    <row r="92" spans="1:13" s="52" customFormat="1" x14ac:dyDescent="0.25">
      <c r="A92" s="324">
        <v>6000</v>
      </c>
      <c r="B92" s="343" t="s">
        <v>4</v>
      </c>
      <c r="C92" s="344"/>
      <c r="D92" s="344"/>
      <c r="E92" s="344"/>
      <c r="F92" s="344"/>
      <c r="G92" s="344"/>
      <c r="H92" s="344"/>
      <c r="I92" s="344"/>
      <c r="J92" s="344"/>
      <c r="K92" s="344"/>
      <c r="L92" s="344"/>
      <c r="M92" s="345"/>
    </row>
    <row r="93" spans="1:13" ht="15.75" customHeight="1" x14ac:dyDescent="0.25">
      <c r="A93" s="341"/>
      <c r="B93" s="315" t="s">
        <v>408</v>
      </c>
      <c r="C93" s="316"/>
      <c r="D93" s="317"/>
      <c r="E93" s="114">
        <v>0</v>
      </c>
      <c r="F93" s="114">
        <v>500</v>
      </c>
      <c r="G93" s="114">
        <v>0</v>
      </c>
      <c r="H93" s="114">
        <v>0</v>
      </c>
      <c r="I93" s="114">
        <v>0</v>
      </c>
      <c r="J93" s="114">
        <v>0</v>
      </c>
      <c r="K93" s="114">
        <v>1000</v>
      </c>
      <c r="L93" s="114">
        <v>0</v>
      </c>
      <c r="M93" s="219">
        <f>ROUND(SUM(E93:L93),0)</f>
        <v>1500</v>
      </c>
    </row>
    <row r="94" spans="1:13" ht="15.75" customHeight="1" x14ac:dyDescent="0.25">
      <c r="A94" s="341"/>
      <c r="B94" s="315"/>
      <c r="C94" s="316"/>
      <c r="D94" s="317"/>
      <c r="E94" s="114">
        <v>0</v>
      </c>
      <c r="F94" s="114">
        <v>0</v>
      </c>
      <c r="G94" s="114">
        <v>0</v>
      </c>
      <c r="H94" s="114">
        <v>0</v>
      </c>
      <c r="I94" s="114">
        <v>0</v>
      </c>
      <c r="J94" s="114">
        <v>0</v>
      </c>
      <c r="K94" s="114">
        <v>0</v>
      </c>
      <c r="L94" s="114">
        <v>0</v>
      </c>
      <c r="M94" s="219">
        <f>ROUND(SUM(E94:L94),0)</f>
        <v>0</v>
      </c>
    </row>
    <row r="95" spans="1:13" x14ac:dyDescent="0.25">
      <c r="A95" s="342"/>
      <c r="B95" s="162"/>
      <c r="C95" s="168"/>
      <c r="D95" s="169" t="s">
        <v>9</v>
      </c>
      <c r="E95" s="164">
        <f t="shared" ref="E95:M95" si="12">ROUND(SUM(E93:E94),0)</f>
        <v>0</v>
      </c>
      <c r="F95" s="164">
        <f t="shared" si="12"/>
        <v>500</v>
      </c>
      <c r="G95" s="164">
        <f t="shared" si="12"/>
        <v>0</v>
      </c>
      <c r="H95" s="164">
        <f t="shared" si="12"/>
        <v>0</v>
      </c>
      <c r="I95" s="164">
        <f>ROUND(SUM(I93:I94),0)</f>
        <v>0</v>
      </c>
      <c r="J95" s="164">
        <f t="shared" si="12"/>
        <v>0</v>
      </c>
      <c r="K95" s="164">
        <f t="shared" si="12"/>
        <v>1000</v>
      </c>
      <c r="L95" s="164">
        <f t="shared" si="12"/>
        <v>0</v>
      </c>
      <c r="M95" s="215">
        <f t="shared" si="12"/>
        <v>1500</v>
      </c>
    </row>
    <row r="96" spans="1:13" s="53" customFormat="1" x14ac:dyDescent="0.25">
      <c r="A96" s="324">
        <v>7000</v>
      </c>
      <c r="B96" s="343" t="s">
        <v>7</v>
      </c>
      <c r="C96" s="344"/>
      <c r="D96" s="344"/>
      <c r="E96" s="344"/>
      <c r="F96" s="344"/>
      <c r="G96" s="344"/>
      <c r="H96" s="344"/>
      <c r="I96" s="344"/>
      <c r="J96" s="344"/>
      <c r="K96" s="344"/>
      <c r="L96" s="344"/>
      <c r="M96" s="345"/>
    </row>
    <row r="97" spans="1:13" ht="15.75" customHeight="1" x14ac:dyDescent="0.25">
      <c r="A97" s="341"/>
      <c r="B97" s="315"/>
      <c r="C97" s="316"/>
      <c r="D97" s="317"/>
      <c r="E97" s="114">
        <v>0</v>
      </c>
      <c r="F97" s="114">
        <v>0</v>
      </c>
      <c r="G97" s="114">
        <v>0</v>
      </c>
      <c r="H97" s="114">
        <v>0</v>
      </c>
      <c r="I97" s="114">
        <v>0</v>
      </c>
      <c r="J97" s="114">
        <v>0</v>
      </c>
      <c r="K97" s="114">
        <v>0</v>
      </c>
      <c r="L97" s="114">
        <v>0</v>
      </c>
      <c r="M97" s="219">
        <f>ROUND(SUM(E97:L97),0)</f>
        <v>0</v>
      </c>
    </row>
    <row r="98" spans="1:13" ht="15.75" customHeight="1" x14ac:dyDescent="0.25">
      <c r="A98" s="341"/>
      <c r="B98" s="315"/>
      <c r="C98" s="316"/>
      <c r="D98" s="317"/>
      <c r="E98" s="114">
        <v>0</v>
      </c>
      <c r="F98" s="114">
        <v>0</v>
      </c>
      <c r="G98" s="114">
        <v>0</v>
      </c>
      <c r="H98" s="114">
        <v>0</v>
      </c>
      <c r="I98" s="114">
        <v>0</v>
      </c>
      <c r="J98" s="114">
        <v>0</v>
      </c>
      <c r="K98" s="114">
        <v>0</v>
      </c>
      <c r="L98" s="114">
        <v>0</v>
      </c>
      <c r="M98" s="219">
        <f>ROUND(SUM(E98:L98),0)</f>
        <v>0</v>
      </c>
    </row>
    <row r="99" spans="1:13" x14ac:dyDescent="0.25">
      <c r="A99" s="342"/>
      <c r="B99" s="162"/>
      <c r="C99" s="168"/>
      <c r="D99" s="169" t="s">
        <v>9</v>
      </c>
      <c r="E99" s="164">
        <f t="shared" ref="E99:M99" si="13">ROUND(SUM(E97:E98),0)</f>
        <v>0</v>
      </c>
      <c r="F99" s="164">
        <f t="shared" si="13"/>
        <v>0</v>
      </c>
      <c r="G99" s="164">
        <f t="shared" si="13"/>
        <v>0</v>
      </c>
      <c r="H99" s="164">
        <f t="shared" si="13"/>
        <v>0</v>
      </c>
      <c r="I99" s="164">
        <f>ROUND(SUM(I97:I98),0)</f>
        <v>0</v>
      </c>
      <c r="J99" s="164">
        <f t="shared" si="13"/>
        <v>0</v>
      </c>
      <c r="K99" s="164">
        <f t="shared" si="13"/>
        <v>0</v>
      </c>
      <c r="L99" s="164">
        <f t="shared" si="13"/>
        <v>0</v>
      </c>
      <c r="M99" s="215">
        <f t="shared" si="13"/>
        <v>0</v>
      </c>
    </row>
    <row r="100" spans="1:13" s="49" customFormat="1" x14ac:dyDescent="0.25">
      <c r="A100" s="174"/>
      <c r="B100" s="166"/>
      <c r="C100" s="166"/>
      <c r="D100" s="167"/>
      <c r="E100" s="154"/>
      <c r="F100" s="154"/>
      <c r="G100" s="154"/>
      <c r="H100" s="154"/>
      <c r="I100" s="154"/>
      <c r="J100" s="154"/>
      <c r="K100" s="154"/>
      <c r="L100" s="154"/>
      <c r="M100" s="173"/>
    </row>
    <row r="101" spans="1:13" x14ac:dyDescent="0.25">
      <c r="A101" s="159"/>
      <c r="B101" s="160"/>
      <c r="C101" s="160"/>
      <c r="D101" s="160" t="s">
        <v>264</v>
      </c>
      <c r="E101" s="70">
        <f t="shared" ref="E101:L101" si="14">SUM(E20+E42+E72+E77+E91+E95+E99)</f>
        <v>146644</v>
      </c>
      <c r="F101" s="70">
        <f t="shared" si="14"/>
        <v>129537</v>
      </c>
      <c r="G101" s="70">
        <f t="shared" si="14"/>
        <v>1325621</v>
      </c>
      <c r="H101" s="70">
        <f t="shared" si="14"/>
        <v>132154</v>
      </c>
      <c r="I101" s="70">
        <f t="shared" si="14"/>
        <v>412080</v>
      </c>
      <c r="J101" s="70">
        <f t="shared" si="14"/>
        <v>89326</v>
      </c>
      <c r="K101" s="70">
        <f t="shared" si="14"/>
        <v>289225</v>
      </c>
      <c r="L101" s="70">
        <f t="shared" si="14"/>
        <v>783155</v>
      </c>
      <c r="M101" s="175"/>
    </row>
    <row r="102" spans="1:13" ht="13.5" customHeight="1" x14ac:dyDescent="0.25">
      <c r="A102" s="176"/>
      <c r="B102" s="177"/>
      <c r="C102" s="177"/>
      <c r="D102" s="181"/>
      <c r="E102" s="71"/>
      <c r="F102" s="71"/>
      <c r="G102" s="71"/>
      <c r="H102" s="181"/>
      <c r="I102" s="200"/>
      <c r="J102" s="180"/>
      <c r="K102" s="180"/>
      <c r="L102" s="180" t="s">
        <v>272</v>
      </c>
      <c r="M102" s="161">
        <f>SUM(M20+M42+M72+M77+M91+M95+M99)</f>
        <v>3307742</v>
      </c>
    </row>
    <row r="103" spans="1:13" ht="6" customHeight="1" x14ac:dyDescent="0.25">
      <c r="A103" s="153"/>
      <c r="B103" s="51"/>
      <c r="C103" s="51"/>
      <c r="D103" s="51"/>
      <c r="E103" s="51"/>
      <c r="F103" s="51"/>
      <c r="G103" s="51"/>
      <c r="H103" s="51"/>
      <c r="I103" s="51"/>
      <c r="J103" s="51"/>
      <c r="K103" s="51"/>
      <c r="L103" s="51"/>
      <c r="M103" s="154"/>
    </row>
    <row r="104" spans="1:13" ht="4.2" customHeight="1" x14ac:dyDescent="0.25"/>
    <row r="105" spans="1:13" ht="15" customHeight="1" x14ac:dyDescent="0.25">
      <c r="A105" s="353" t="s">
        <v>342</v>
      </c>
      <c r="B105" s="353"/>
      <c r="C105" s="353"/>
      <c r="D105" s="353"/>
      <c r="E105" s="353"/>
      <c r="F105" s="353"/>
      <c r="G105" s="353"/>
      <c r="H105" s="353"/>
      <c r="I105" s="353"/>
      <c r="J105" s="353"/>
      <c r="K105" s="353"/>
      <c r="L105" s="353"/>
      <c r="M105" s="353"/>
    </row>
    <row r="106" spans="1:13" s="178" customFormat="1" ht="17.25" customHeight="1" x14ac:dyDescent="0.25">
      <c r="A106" s="352" t="s">
        <v>294</v>
      </c>
      <c r="B106" s="352"/>
      <c r="C106" s="352"/>
      <c r="D106" s="352"/>
      <c r="E106" s="352"/>
      <c r="F106" s="352"/>
      <c r="G106" s="352"/>
      <c r="H106" s="352"/>
      <c r="I106" s="352"/>
      <c r="J106" s="352"/>
      <c r="K106" s="352"/>
      <c r="L106" s="352"/>
      <c r="M106" s="352"/>
    </row>
    <row r="107" spans="1:13" ht="17.25" customHeight="1" x14ac:dyDescent="0.25">
      <c r="A107" s="352" t="s">
        <v>269</v>
      </c>
      <c r="B107" s="352"/>
      <c r="C107" s="352"/>
      <c r="D107" s="352"/>
      <c r="E107" s="352"/>
      <c r="F107" s="352"/>
      <c r="G107" s="352"/>
      <c r="H107" s="352"/>
      <c r="I107" s="352"/>
      <c r="J107" s="352"/>
      <c r="K107" s="352"/>
      <c r="L107" s="352"/>
      <c r="M107" s="352"/>
    </row>
    <row r="108" spans="1:13" ht="9" customHeight="1" x14ac:dyDescent="0.25">
      <c r="A108" s="179"/>
      <c r="B108" s="179"/>
      <c r="C108" s="179"/>
      <c r="D108" s="179"/>
      <c r="E108" s="179"/>
      <c r="F108" s="179"/>
      <c r="G108" s="179"/>
      <c r="H108" s="179"/>
      <c r="I108" s="179"/>
      <c r="J108" s="179"/>
      <c r="K108" s="179"/>
      <c r="L108" s="179"/>
      <c r="M108" s="179"/>
    </row>
    <row r="109" spans="1:13" ht="90" customHeight="1" x14ac:dyDescent="0.3">
      <c r="A109" s="349" t="s">
        <v>357</v>
      </c>
      <c r="B109" s="350"/>
      <c r="C109" s="350"/>
      <c r="D109" s="350"/>
      <c r="E109" s="350"/>
      <c r="F109" s="350"/>
      <c r="G109" s="350"/>
      <c r="H109" s="350"/>
      <c r="I109" s="350"/>
      <c r="J109" s="350"/>
      <c r="K109" s="350"/>
      <c r="L109" s="351"/>
      <c r="M109" s="66"/>
    </row>
    <row r="110" spans="1:13" ht="3.75" customHeight="1" x14ac:dyDescent="0.3">
      <c r="A110" s="66"/>
      <c r="B110" s="66"/>
      <c r="C110" s="66"/>
      <c r="D110" s="66"/>
      <c r="E110" s="66"/>
      <c r="F110" s="66"/>
      <c r="G110" s="66"/>
      <c r="H110" s="66"/>
      <c r="I110" s="66"/>
      <c r="J110" s="66"/>
      <c r="K110" s="66"/>
      <c r="L110" s="66"/>
      <c r="M110" s="66"/>
    </row>
    <row r="111" spans="1:13" ht="12.6" customHeight="1" x14ac:dyDescent="0.3">
      <c r="A111" s="348" t="s">
        <v>302</v>
      </c>
      <c r="B111" s="348"/>
      <c r="C111" s="348"/>
      <c r="D111" s="348"/>
      <c r="E111" s="348"/>
      <c r="F111" s="348"/>
      <c r="G111" s="348"/>
      <c r="H111" s="348"/>
      <c r="I111" s="348"/>
      <c r="J111" s="348"/>
      <c r="K111" s="348"/>
      <c r="L111" s="348"/>
      <c r="M111" s="348"/>
    </row>
    <row r="112" spans="1:13" ht="12.75" customHeight="1" x14ac:dyDescent="0.3">
      <c r="A112" s="218"/>
      <c r="B112" s="218"/>
      <c r="C112" s="218"/>
      <c r="D112" s="218"/>
      <c r="E112" s="218"/>
      <c r="F112" s="218"/>
      <c r="G112" s="218"/>
      <c r="H112" s="218"/>
      <c r="I112" s="218"/>
      <c r="J112" s="218"/>
      <c r="K112" s="218"/>
      <c r="L112" s="218"/>
      <c r="M112" s="218"/>
    </row>
    <row r="113" spans="1:13" ht="42" customHeight="1" x14ac:dyDescent="0.3">
      <c r="A113" s="348" t="s">
        <v>319</v>
      </c>
      <c r="B113" s="348"/>
      <c r="C113" s="348"/>
      <c r="D113" s="348"/>
      <c r="E113" s="348"/>
      <c r="F113" s="348"/>
      <c r="G113" s="348"/>
      <c r="H113" s="348"/>
      <c r="I113" s="348"/>
      <c r="J113" s="348"/>
      <c r="K113" s="348"/>
      <c r="L113" s="348"/>
      <c r="M113" s="66"/>
    </row>
    <row r="114" spans="1:13" ht="15" customHeight="1" x14ac:dyDescent="0.3">
      <c r="A114" s="66" t="s">
        <v>303</v>
      </c>
      <c r="B114" s="66"/>
      <c r="C114" s="66"/>
      <c r="D114" s="66"/>
      <c r="E114" s="66"/>
      <c r="F114" s="66"/>
      <c r="G114" s="66"/>
      <c r="H114" s="66"/>
      <c r="I114" s="66"/>
      <c r="J114" s="66"/>
      <c r="K114" s="66"/>
      <c r="L114" s="66"/>
      <c r="M114" s="66"/>
    </row>
    <row r="115" spans="1:13" ht="15" customHeight="1" x14ac:dyDescent="0.3">
      <c r="A115" s="66" t="s">
        <v>304</v>
      </c>
      <c r="B115" s="66"/>
      <c r="C115" s="66"/>
      <c r="D115" s="66"/>
      <c r="E115" s="66"/>
      <c r="F115" s="66"/>
      <c r="G115" s="66"/>
      <c r="H115" s="66"/>
      <c r="I115" s="66"/>
      <c r="J115" s="66"/>
      <c r="K115" s="66"/>
      <c r="L115" s="66"/>
      <c r="M115" s="66"/>
    </row>
    <row r="116" spans="1:13" ht="15" customHeight="1" x14ac:dyDescent="0.3">
      <c r="A116" s="66" t="s">
        <v>305</v>
      </c>
      <c r="B116" s="66"/>
      <c r="C116" s="66"/>
      <c r="D116" s="66"/>
      <c r="E116" s="66"/>
      <c r="F116" s="66"/>
      <c r="G116" s="66"/>
      <c r="H116" s="66"/>
      <c r="I116" s="66"/>
      <c r="J116" s="66"/>
      <c r="K116" s="66"/>
      <c r="L116" s="66"/>
      <c r="M116" s="66"/>
    </row>
    <row r="117" spans="1:13" ht="15" customHeight="1" x14ac:dyDescent="0.3">
      <c r="A117" s="66" t="s">
        <v>306</v>
      </c>
      <c r="B117" s="66"/>
      <c r="C117" s="66"/>
      <c r="D117" s="66"/>
      <c r="E117" s="66"/>
      <c r="F117" s="66"/>
      <c r="G117" s="66"/>
      <c r="H117" s="66"/>
      <c r="I117" s="66"/>
      <c r="J117" s="66"/>
      <c r="K117" s="66"/>
      <c r="L117" s="66"/>
      <c r="M117" s="66"/>
    </row>
    <row r="118" spans="1:13" ht="15" customHeight="1" x14ac:dyDescent="0.3">
      <c r="A118" s="66" t="s">
        <v>307</v>
      </c>
      <c r="B118" s="66"/>
      <c r="C118" s="66"/>
      <c r="D118" s="66"/>
      <c r="E118" s="66"/>
      <c r="F118" s="66"/>
      <c r="G118" s="66"/>
      <c r="H118" s="66"/>
      <c r="I118" s="66"/>
      <c r="J118" s="66"/>
      <c r="K118" s="66"/>
      <c r="L118" s="66"/>
      <c r="M118" s="66"/>
    </row>
    <row r="119" spans="1:13" ht="15" customHeight="1" x14ac:dyDescent="0.3">
      <c r="A119" s="66" t="s">
        <v>325</v>
      </c>
      <c r="B119" s="66"/>
      <c r="C119" s="66"/>
      <c r="D119" s="66"/>
      <c r="E119" s="66"/>
      <c r="F119" s="66"/>
      <c r="G119" s="66"/>
      <c r="H119" s="66"/>
      <c r="I119" s="66"/>
      <c r="J119" s="66"/>
      <c r="K119" s="66"/>
      <c r="L119" s="66"/>
      <c r="M119" s="66"/>
    </row>
    <row r="120" spans="1:13" ht="15" customHeight="1" x14ac:dyDescent="0.3">
      <c r="A120" s="66" t="s">
        <v>326</v>
      </c>
      <c r="B120" s="66"/>
      <c r="C120" s="66"/>
      <c r="D120" s="66"/>
      <c r="E120" s="66"/>
      <c r="F120" s="66"/>
      <c r="G120" s="66"/>
      <c r="H120" s="66"/>
      <c r="I120" s="66"/>
      <c r="J120" s="66"/>
      <c r="K120" s="66"/>
      <c r="L120" s="66"/>
      <c r="M120" s="66"/>
    </row>
    <row r="121" spans="1:13" ht="30" customHeight="1" x14ac:dyDescent="0.3">
      <c r="A121" s="348" t="s">
        <v>327</v>
      </c>
      <c r="B121" s="348"/>
      <c r="C121" s="348"/>
      <c r="D121" s="348"/>
      <c r="E121" s="348"/>
      <c r="F121" s="348"/>
      <c r="G121" s="348"/>
      <c r="H121" s="348"/>
      <c r="I121" s="348"/>
      <c r="J121" s="348"/>
      <c r="K121" s="348"/>
      <c r="L121" s="348"/>
      <c r="M121" s="66"/>
    </row>
    <row r="122" spans="1:13" ht="15" customHeight="1" x14ac:dyDescent="0.3">
      <c r="A122" s="66" t="s">
        <v>360</v>
      </c>
      <c r="B122" s="66"/>
      <c r="C122" s="66"/>
      <c r="D122" s="66"/>
      <c r="E122" s="66"/>
      <c r="F122" s="66"/>
      <c r="G122" s="66"/>
      <c r="H122" s="66"/>
      <c r="I122" s="66"/>
      <c r="J122" s="66"/>
      <c r="K122" s="66"/>
      <c r="L122" s="66"/>
      <c r="M122" s="66"/>
    </row>
    <row r="123" spans="1:13" ht="9.75" customHeight="1" x14ac:dyDescent="0.3">
      <c r="A123" s="66"/>
      <c r="B123" s="66"/>
      <c r="C123" s="66"/>
      <c r="D123" s="66"/>
      <c r="E123" s="66"/>
      <c r="F123" s="66"/>
      <c r="G123" s="66"/>
      <c r="H123" s="66"/>
      <c r="I123" s="66"/>
      <c r="J123" s="66"/>
      <c r="K123" s="66"/>
      <c r="L123" s="66"/>
      <c r="M123" s="66"/>
    </row>
    <row r="124" spans="1:13" ht="30.75" customHeight="1" x14ac:dyDescent="0.3">
      <c r="A124" s="348" t="s">
        <v>358</v>
      </c>
      <c r="B124" s="348"/>
      <c r="C124" s="348"/>
      <c r="D124" s="348"/>
      <c r="E124" s="348"/>
      <c r="F124" s="348"/>
      <c r="G124" s="348"/>
      <c r="H124" s="348"/>
      <c r="I124" s="348"/>
      <c r="J124" s="348"/>
      <c r="K124" s="348"/>
      <c r="L124" s="348"/>
      <c r="M124" s="66"/>
    </row>
    <row r="125" spans="1:13" ht="15" customHeight="1" x14ac:dyDescent="0.3">
      <c r="A125" s="66" t="s">
        <v>308</v>
      </c>
      <c r="B125" s="66"/>
      <c r="C125" s="66"/>
      <c r="D125" s="66"/>
      <c r="E125" s="66"/>
      <c r="F125" s="66"/>
      <c r="G125" s="66"/>
      <c r="H125" s="66"/>
      <c r="I125" s="66"/>
      <c r="J125" s="66"/>
      <c r="K125" s="66"/>
      <c r="L125" s="66"/>
      <c r="M125" s="66"/>
    </row>
    <row r="126" spans="1:13" ht="15" customHeight="1" x14ac:dyDescent="0.3">
      <c r="A126" s="66" t="s">
        <v>309</v>
      </c>
      <c r="B126" s="66"/>
      <c r="C126" s="66"/>
      <c r="D126" s="66"/>
      <c r="E126" s="66"/>
      <c r="F126" s="66"/>
      <c r="G126" s="66"/>
      <c r="H126" s="66"/>
      <c r="I126" s="66"/>
      <c r="J126" s="66"/>
      <c r="K126" s="66"/>
      <c r="L126" s="66"/>
      <c r="M126" s="66"/>
    </row>
    <row r="127" spans="1:13" ht="15" customHeight="1" x14ac:dyDescent="0.3">
      <c r="A127" s="66" t="s">
        <v>310</v>
      </c>
      <c r="B127" s="66"/>
      <c r="C127" s="66"/>
      <c r="D127" s="66"/>
      <c r="E127" s="66"/>
      <c r="F127" s="66"/>
      <c r="G127" s="66"/>
      <c r="H127" s="66"/>
      <c r="I127" s="66"/>
      <c r="J127" s="66"/>
      <c r="K127" s="66"/>
      <c r="L127" s="66"/>
      <c r="M127" s="66"/>
    </row>
    <row r="128" spans="1:13" ht="15" customHeight="1" x14ac:dyDescent="0.3">
      <c r="A128" s="66" t="s">
        <v>311</v>
      </c>
      <c r="B128" s="66"/>
      <c r="C128" s="66"/>
      <c r="D128" s="66"/>
      <c r="E128" s="66"/>
      <c r="F128" s="66"/>
      <c r="G128" s="66"/>
      <c r="H128" s="66"/>
      <c r="I128" s="66"/>
      <c r="J128" s="66"/>
      <c r="K128" s="66"/>
      <c r="L128" s="66"/>
      <c r="M128" s="66"/>
    </row>
    <row r="129" spans="1:13" ht="15" customHeight="1" x14ac:dyDescent="0.3">
      <c r="A129" s="66" t="s">
        <v>359</v>
      </c>
      <c r="B129" s="66"/>
      <c r="C129" s="66"/>
      <c r="D129" s="66"/>
      <c r="E129" s="66"/>
      <c r="F129" s="66"/>
      <c r="G129" s="66"/>
      <c r="H129" s="66"/>
      <c r="I129" s="66"/>
      <c r="J129" s="66"/>
      <c r="K129" s="66"/>
      <c r="L129" s="66"/>
      <c r="M129" s="66"/>
    </row>
    <row r="130" spans="1:13" ht="15" customHeight="1" x14ac:dyDescent="0.3">
      <c r="A130" s="66" t="s">
        <v>312</v>
      </c>
      <c r="B130" s="66"/>
      <c r="C130" s="66"/>
      <c r="D130" s="66"/>
      <c r="E130" s="66"/>
      <c r="F130" s="66"/>
      <c r="G130" s="66"/>
      <c r="H130" s="66"/>
      <c r="I130" s="66"/>
      <c r="J130" s="66"/>
      <c r="K130" s="66"/>
      <c r="L130" s="66"/>
      <c r="M130" s="66"/>
    </row>
    <row r="131" spans="1:13" ht="15" customHeight="1" x14ac:dyDescent="0.3">
      <c r="A131" s="66" t="s">
        <v>313</v>
      </c>
      <c r="B131" s="66"/>
      <c r="C131" s="66"/>
      <c r="D131" s="66"/>
      <c r="E131" s="66"/>
      <c r="F131" s="66"/>
      <c r="G131" s="66"/>
      <c r="H131" s="66"/>
      <c r="I131" s="66"/>
      <c r="J131" s="66"/>
      <c r="K131" s="66"/>
      <c r="L131" s="66"/>
      <c r="M131" s="66"/>
    </row>
    <row r="132" spans="1:13" ht="15" customHeight="1" x14ac:dyDescent="0.3">
      <c r="A132" s="66" t="s">
        <v>329</v>
      </c>
      <c r="B132" s="66"/>
      <c r="C132" s="66"/>
      <c r="D132" s="66"/>
      <c r="E132" s="66"/>
      <c r="F132" s="66"/>
      <c r="G132" s="66"/>
      <c r="H132" s="66"/>
      <c r="I132" s="66"/>
      <c r="J132" s="66"/>
      <c r="K132" s="66"/>
      <c r="L132" s="66"/>
      <c r="M132" s="66"/>
    </row>
    <row r="133" spans="1:13" ht="15" customHeight="1" x14ac:dyDescent="0.3">
      <c r="A133" s="66" t="s">
        <v>314</v>
      </c>
      <c r="B133" s="66"/>
      <c r="C133" s="66"/>
      <c r="D133" s="66"/>
      <c r="E133" s="66"/>
      <c r="F133" s="66"/>
      <c r="G133" s="66"/>
      <c r="H133" s="66"/>
      <c r="I133" s="66"/>
      <c r="J133" s="66"/>
      <c r="K133" s="66"/>
      <c r="L133" s="66"/>
      <c r="M133" s="66"/>
    </row>
    <row r="134" spans="1:13" ht="15" customHeight="1" x14ac:dyDescent="0.3">
      <c r="A134" s="66" t="s">
        <v>315</v>
      </c>
      <c r="B134" s="66"/>
      <c r="C134" s="66"/>
      <c r="D134" s="66"/>
      <c r="E134" s="66"/>
      <c r="F134" s="66"/>
      <c r="G134" s="66"/>
      <c r="H134" s="66"/>
      <c r="I134" s="66"/>
      <c r="J134" s="66"/>
      <c r="K134" s="66"/>
      <c r="L134" s="66"/>
      <c r="M134" s="66"/>
    </row>
    <row r="135" spans="1:13" ht="15" customHeight="1" x14ac:dyDescent="0.3">
      <c r="A135" s="66" t="s">
        <v>316</v>
      </c>
      <c r="B135" s="66"/>
      <c r="C135" s="66"/>
      <c r="D135" s="66"/>
      <c r="E135" s="66"/>
      <c r="F135" s="66"/>
      <c r="G135" s="66"/>
      <c r="H135" s="66"/>
      <c r="I135" s="66"/>
      <c r="J135" s="66"/>
      <c r="K135" s="66"/>
      <c r="L135" s="66"/>
      <c r="M135" s="66"/>
    </row>
    <row r="136" spans="1:13" ht="15" customHeight="1" x14ac:dyDescent="0.3">
      <c r="A136" s="66" t="s">
        <v>317</v>
      </c>
      <c r="B136" s="66"/>
      <c r="C136" s="66"/>
      <c r="D136" s="66"/>
      <c r="E136" s="66"/>
      <c r="F136" s="66"/>
      <c r="G136" s="66"/>
      <c r="H136" s="66"/>
      <c r="I136" s="66"/>
      <c r="J136" s="66"/>
      <c r="K136" s="66"/>
      <c r="L136" s="66"/>
      <c r="M136" s="66"/>
    </row>
    <row r="137" spans="1:13" ht="15" customHeight="1" x14ac:dyDescent="0.3">
      <c r="A137" s="66" t="s">
        <v>328</v>
      </c>
      <c r="B137" s="66"/>
      <c r="C137" s="66"/>
      <c r="D137" s="66"/>
      <c r="E137" s="66"/>
      <c r="F137" s="66"/>
      <c r="G137" s="66"/>
      <c r="H137" s="66"/>
      <c r="I137" s="66"/>
      <c r="J137" s="66"/>
      <c r="K137" s="66"/>
      <c r="L137" s="66"/>
      <c r="M137" s="66"/>
    </row>
  </sheetData>
  <sheetProtection selectLockedCells="1"/>
  <mergeCells count="84">
    <mergeCell ref="B39:C39"/>
    <mergeCell ref="B35:C35"/>
    <mergeCell ref="B40:C40"/>
    <mergeCell ref="B41:C41"/>
    <mergeCell ref="B37:C37"/>
    <mergeCell ref="B38:C38"/>
    <mergeCell ref="B48:C48"/>
    <mergeCell ref="B66:C66"/>
    <mergeCell ref="B61:C61"/>
    <mergeCell ref="B55:C55"/>
    <mergeCell ref="B56:C56"/>
    <mergeCell ref="B59:C59"/>
    <mergeCell ref="B60:C60"/>
    <mergeCell ref="B63:C63"/>
    <mergeCell ref="B57:C57"/>
    <mergeCell ref="B49:M49"/>
    <mergeCell ref="B50:D50"/>
    <mergeCell ref="B62:C62"/>
    <mergeCell ref="B27:C27"/>
    <mergeCell ref="B28:C28"/>
    <mergeCell ref="B29:C29"/>
    <mergeCell ref="B30:C30"/>
    <mergeCell ref="B36:C36"/>
    <mergeCell ref="B31:C31"/>
    <mergeCell ref="B33:C33"/>
    <mergeCell ref="B32:C32"/>
    <mergeCell ref="B18:C18"/>
    <mergeCell ref="B10:C10"/>
    <mergeCell ref="B13:C13"/>
    <mergeCell ref="B34:C34"/>
    <mergeCell ref="A1:C1"/>
    <mergeCell ref="A2:C2"/>
    <mergeCell ref="A3:C3"/>
    <mergeCell ref="A4:C4"/>
    <mergeCell ref="A7:M7"/>
    <mergeCell ref="B21:C21"/>
    <mergeCell ref="B22:C22"/>
    <mergeCell ref="B23:C23"/>
    <mergeCell ref="B11:C11"/>
    <mergeCell ref="B24:C24"/>
    <mergeCell ref="B25:C25"/>
    <mergeCell ref="B26:C26"/>
    <mergeCell ref="B78:M78"/>
    <mergeCell ref="B79:D79"/>
    <mergeCell ref="B90:D90"/>
    <mergeCell ref="B68:C68"/>
    <mergeCell ref="B69:D69"/>
    <mergeCell ref="B86:D86"/>
    <mergeCell ref="B52:D52"/>
    <mergeCell ref="B53:D53"/>
    <mergeCell ref="B54:D54"/>
    <mergeCell ref="B67:D67"/>
    <mergeCell ref="B76:D76"/>
    <mergeCell ref="B58:C58"/>
    <mergeCell ref="B64:D64"/>
    <mergeCell ref="B65:C65"/>
    <mergeCell ref="A113:L113"/>
    <mergeCell ref="A121:L121"/>
    <mergeCell ref="A124:L124"/>
    <mergeCell ref="A111:M111"/>
    <mergeCell ref="B98:D98"/>
    <mergeCell ref="A109:L109"/>
    <mergeCell ref="A106:M106"/>
    <mergeCell ref="A96:A99"/>
    <mergeCell ref="A107:M107"/>
    <mergeCell ref="A105:M105"/>
    <mergeCell ref="B96:M96"/>
    <mergeCell ref="B97:D97"/>
    <mergeCell ref="B8:C8"/>
    <mergeCell ref="A92:A95"/>
    <mergeCell ref="B92:M92"/>
    <mergeCell ref="B93:D93"/>
    <mergeCell ref="B94:D94"/>
    <mergeCell ref="A49:A72"/>
    <mergeCell ref="A73:A77"/>
    <mergeCell ref="B73:M73"/>
    <mergeCell ref="B74:D74"/>
    <mergeCell ref="B70:C70"/>
    <mergeCell ref="B71:C71"/>
    <mergeCell ref="A78:A91"/>
    <mergeCell ref="B9:C9"/>
    <mergeCell ref="A9:A20"/>
    <mergeCell ref="A21:A42"/>
    <mergeCell ref="B19:C19"/>
  </mergeCells>
  <dataValidations count="1">
    <dataValidation type="whole" showInputMessage="1" showErrorMessage="1" errorTitle="Whole Numbers Only" error="Please enter whole numbers only." sqref="E93:L94 E74:L76 E97:L98 E50:L71 E10:L19 E22:L41 E79:L90">
      <formula1>0</formula1>
      <formula2>1000000000</formula2>
    </dataValidation>
  </dataValidations>
  <printOptions horizontalCentered="1"/>
  <pageMargins left="0" right="0" top="0" bottom="0.5" header="0.17" footer="0"/>
  <pageSetup scale="93" fitToHeight="0" orientation="landscape" r:id="rId1"/>
  <headerFooter>
    <oddFooter>&amp;L&amp;8 2015-16 Credit SSSP Budget Plan
&amp;C&amp;8Date Printed
&amp;D&amp;R&amp;8Page &amp;P of &amp;N</oddFooter>
  </headerFooter>
  <rowBreaks count="1" manualBreakCount="1">
    <brk id="10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50"/>
  <sheetViews>
    <sheetView view="pageLayout" topLeftCell="A10" zoomScaleNormal="100" workbookViewId="0">
      <selection activeCell="B26" sqref="B26"/>
    </sheetView>
  </sheetViews>
  <sheetFormatPr defaultColWidth="9.109375" defaultRowHeight="13.2" x14ac:dyDescent="0.25"/>
  <cols>
    <col min="1" max="1" width="3.88671875" style="40" customWidth="1"/>
    <col min="2" max="2" width="54.33203125" style="40" customWidth="1"/>
    <col min="3" max="3" width="23.5546875" style="40" customWidth="1"/>
    <col min="4" max="4" width="35.6640625" style="40" customWidth="1"/>
    <col min="5" max="5" width="21.6640625" style="40" customWidth="1"/>
    <col min="6" max="6" width="10.88671875" style="40" customWidth="1"/>
    <col min="7" max="7" width="12" style="40" customWidth="1"/>
    <col min="8" max="16384" width="9.109375" style="40"/>
  </cols>
  <sheetData>
    <row r="1" spans="1:10" ht="15" customHeight="1" x14ac:dyDescent="0.25">
      <c r="A1" s="306" t="str">
        <f>'Part I Funding'!A1</f>
        <v>2015-16</v>
      </c>
      <c r="B1" s="308"/>
      <c r="C1" s="72"/>
    </row>
    <row r="2" spans="1:10" ht="15" customHeight="1" x14ac:dyDescent="0.25">
      <c r="A2" s="376" t="str">
        <f>IF('Do First'!I2="Select district"," ",'Do First'!I2)</f>
        <v>Ventura CCD</v>
      </c>
      <c r="B2" s="377"/>
      <c r="C2" s="110"/>
      <c r="D2" s="38"/>
      <c r="E2" s="38"/>
      <c r="F2" s="38"/>
    </row>
    <row r="3" spans="1:10" ht="15" customHeight="1" x14ac:dyDescent="0.25">
      <c r="A3" s="376" t="str">
        <f>IF('Do First'!I3="Select college"," ",'Do First'!I3)</f>
        <v>Moorpark College</v>
      </c>
      <c r="B3" s="377"/>
      <c r="C3" s="110"/>
      <c r="E3" s="38"/>
      <c r="F3" s="38"/>
    </row>
    <row r="4" spans="1:10" ht="15" customHeight="1" x14ac:dyDescent="0.25">
      <c r="A4" s="378" t="str">
        <f>'Part I Funding'!A4</f>
        <v>Credit</v>
      </c>
      <c r="B4" s="379"/>
      <c r="C4" s="110"/>
      <c r="D4" s="38"/>
      <c r="F4" s="47"/>
    </row>
    <row r="5" spans="1:10" ht="6.75" customHeight="1" x14ac:dyDescent="0.25">
      <c r="A5" s="48"/>
      <c r="B5" s="48"/>
      <c r="C5" s="48"/>
      <c r="D5" s="48"/>
      <c r="E5" s="49"/>
      <c r="F5" s="49"/>
    </row>
    <row r="6" spans="1:10" ht="15" customHeight="1" x14ac:dyDescent="0.25">
      <c r="A6" s="48"/>
      <c r="B6" s="48"/>
      <c r="C6" s="48"/>
      <c r="D6" s="48"/>
      <c r="E6" s="49"/>
      <c r="F6" s="49"/>
    </row>
    <row r="7" spans="1:10" ht="15" customHeight="1" x14ac:dyDescent="0.25">
      <c r="A7" s="48"/>
      <c r="B7" s="48"/>
      <c r="C7" s="48"/>
      <c r="D7" s="48"/>
      <c r="E7" s="49"/>
      <c r="F7" s="49"/>
    </row>
    <row r="8" spans="1:10" ht="15" customHeight="1" x14ac:dyDescent="0.25">
      <c r="A8" s="48"/>
      <c r="B8" s="48"/>
      <c r="C8" s="48"/>
      <c r="D8" s="48"/>
      <c r="E8" s="49"/>
      <c r="F8" s="49"/>
    </row>
    <row r="9" spans="1:10" ht="15" x14ac:dyDescent="0.25">
      <c r="A9" s="75" t="s">
        <v>215</v>
      </c>
      <c r="B9" s="48"/>
      <c r="C9" s="48"/>
      <c r="D9" s="48"/>
      <c r="E9" s="49"/>
      <c r="F9" s="49"/>
    </row>
    <row r="10" spans="1:10" ht="5.25" customHeight="1" x14ac:dyDescent="0.25">
      <c r="A10" s="48"/>
      <c r="B10" s="48"/>
      <c r="C10" s="48"/>
      <c r="D10" s="48"/>
      <c r="E10" s="49"/>
      <c r="F10" s="49"/>
    </row>
    <row r="11" spans="1:10" ht="15" x14ac:dyDescent="0.25">
      <c r="A11" s="155" t="str">
        <f>'Part I Funding'!A9</f>
        <v>Part I: Funding</v>
      </c>
      <c r="B11" s="48"/>
      <c r="C11" s="48"/>
      <c r="D11" s="48"/>
      <c r="E11" s="49"/>
      <c r="F11" s="49"/>
    </row>
    <row r="12" spans="1:10" ht="15" x14ac:dyDescent="0.25">
      <c r="A12" s="48"/>
      <c r="B12" s="382" t="str">
        <f>'Part I Funding'!A10</f>
        <v xml:space="preserve">2015-16 Credit SSSP Allocation </v>
      </c>
      <c r="C12" s="298"/>
      <c r="D12" s="157">
        <f>SUM('Part I Funding'!E10)</f>
        <v>2544404</v>
      </c>
      <c r="E12" s="49"/>
      <c r="F12" s="49"/>
    </row>
    <row r="13" spans="1:10" s="43" customFormat="1" x14ac:dyDescent="0.25">
      <c r="C13" s="88"/>
      <c r="E13" s="187"/>
      <c r="F13" s="119"/>
      <c r="G13" s="187"/>
      <c r="H13" s="187"/>
      <c r="I13" s="79"/>
      <c r="J13" s="79"/>
    </row>
    <row r="14" spans="1:10" s="48" customFormat="1" ht="15" x14ac:dyDescent="0.25">
      <c r="B14" s="297" t="str">
        <f>'Part I Funding'!A12</f>
        <v>Total 2015-16 Planned Expenditures in Credit SSSP</v>
      </c>
      <c r="C14" s="297"/>
      <c r="D14" s="106"/>
      <c r="E14" s="50"/>
      <c r="F14" s="104"/>
    </row>
    <row r="15" spans="1:10" s="48" customFormat="1" ht="21" customHeight="1" x14ac:dyDescent="0.25">
      <c r="A15" s="105"/>
      <c r="B15" s="371" t="str">
        <f>'Part I Funding'!B14</f>
        <v xml:space="preserve">                                       Part II: Planned  Credit SSSP Expenditures</v>
      </c>
      <c r="C15" s="372"/>
      <c r="D15" s="157">
        <f>SUM('Part I Funding'!E14)</f>
        <v>2544404</v>
      </c>
      <c r="E15" s="50"/>
      <c r="F15" s="104"/>
    </row>
    <row r="16" spans="1:10" s="48" customFormat="1" ht="21.75" customHeight="1" x14ac:dyDescent="0.25">
      <c r="A16" s="105"/>
      <c r="B16" s="373" t="str">
        <f>'Part I Funding'!B15</f>
        <v>Part III: Planned District Match</v>
      </c>
      <c r="C16" s="374"/>
      <c r="D16" s="157">
        <f>SUM('Part I Funding'!E15)</f>
        <v>3307742</v>
      </c>
      <c r="E16" s="50"/>
      <c r="F16" s="104"/>
    </row>
    <row r="17" spans="1:6" s="48" customFormat="1" ht="21" customHeight="1" x14ac:dyDescent="0.25">
      <c r="A17" s="105"/>
      <c r="B17" s="233" t="s">
        <v>362</v>
      </c>
      <c r="C17" s="201">
        <f>'Part I Funding'!D16</f>
        <v>3307725</v>
      </c>
      <c r="D17" s="107"/>
      <c r="E17" s="50"/>
      <c r="F17" s="104"/>
    </row>
    <row r="18" spans="1:6" s="48" customFormat="1" ht="17.25" customHeight="1" x14ac:dyDescent="0.25">
      <c r="A18" s="77"/>
      <c r="B18" s="55"/>
      <c r="C18" s="55"/>
      <c r="D18" s="50"/>
      <c r="E18" s="50"/>
      <c r="F18" s="104"/>
    </row>
    <row r="19" spans="1:6" s="48" customFormat="1" ht="26.25" customHeight="1" x14ac:dyDescent="0.25">
      <c r="A19" s="380" t="str">
        <f>'Part I Funding'!A18</f>
        <v>Total Planned Expenditures in Credit SSSP</v>
      </c>
      <c r="B19" s="380"/>
      <c r="C19" s="381"/>
      <c r="D19" s="202">
        <f>SUM('Part I Funding'!E18)</f>
        <v>5852146</v>
      </c>
      <c r="E19" s="50"/>
      <c r="F19" s="104"/>
    </row>
    <row r="20" spans="1:6" s="48" customFormat="1" ht="5.25" customHeight="1" x14ac:dyDescent="0.25">
      <c r="A20" s="77"/>
      <c r="B20" s="55"/>
      <c r="C20" s="55"/>
      <c r="D20" s="50"/>
      <c r="E20" s="50"/>
      <c r="F20" s="104"/>
    </row>
    <row r="21" spans="1:6" s="48" customFormat="1" ht="15.75" customHeight="1" x14ac:dyDescent="0.25">
      <c r="A21" s="77"/>
      <c r="B21" s="55"/>
      <c r="C21" s="55"/>
      <c r="D21" s="50"/>
      <c r="E21" s="50"/>
      <c r="F21" s="104"/>
    </row>
    <row r="22" spans="1:6" s="48" customFormat="1" ht="26.25" customHeight="1" x14ac:dyDescent="0.25">
      <c r="A22" s="77"/>
      <c r="B22" s="61"/>
      <c r="C22" s="203" t="str">
        <f>'Part I Funding'!A22</f>
        <v>Balance of 2015-16 Credit SSSP Allocation</v>
      </c>
      <c r="D22" s="204">
        <f>'Part I Funding'!E22</f>
        <v>0</v>
      </c>
      <c r="E22" s="50"/>
      <c r="F22" s="104"/>
    </row>
    <row r="23" spans="1:6" s="48" customFormat="1" ht="5.25" customHeight="1" x14ac:dyDescent="0.25">
      <c r="A23" s="77"/>
      <c r="B23" s="50"/>
      <c r="C23" s="50"/>
      <c r="D23" s="50"/>
      <c r="E23" s="50"/>
      <c r="F23" s="104"/>
    </row>
    <row r="24" spans="1:6" s="48" customFormat="1" ht="9.75" customHeight="1" x14ac:dyDescent="0.25">
      <c r="A24" s="77"/>
      <c r="B24" s="50"/>
      <c r="C24" s="50"/>
      <c r="D24" s="50"/>
      <c r="E24" s="50"/>
      <c r="F24" s="104"/>
    </row>
    <row r="25" spans="1:6" s="48" customFormat="1" ht="15.75" customHeight="1" x14ac:dyDescent="0.25">
      <c r="A25" s="77"/>
      <c r="B25" s="50"/>
      <c r="C25" s="50"/>
      <c r="D25" s="50"/>
      <c r="E25" s="50"/>
      <c r="F25" s="104"/>
    </row>
    <row r="26" spans="1:6" s="48" customFormat="1" ht="15" x14ac:dyDescent="0.25">
      <c r="A26" s="77"/>
      <c r="B26" s="234" t="s">
        <v>260</v>
      </c>
      <c r="C26" s="205" t="str">
        <f>IF('Part III Planned District Match'!M102&gt;='Part I Funding'!D16,"Yes","No")</f>
        <v>Yes</v>
      </c>
      <c r="D26" s="156"/>
      <c r="E26" s="50"/>
      <c r="F26" s="104"/>
    </row>
    <row r="27" spans="1:6" s="48" customFormat="1" ht="15" x14ac:dyDescent="0.25">
      <c r="A27" s="77"/>
      <c r="B27" s="51"/>
      <c r="C27" s="186"/>
      <c r="D27" s="156"/>
      <c r="E27" s="50"/>
      <c r="F27" s="104"/>
    </row>
    <row r="28" spans="1:6" s="48" customFormat="1" ht="15" x14ac:dyDescent="0.25">
      <c r="A28" s="77"/>
      <c r="B28" s="51"/>
      <c r="C28" s="186"/>
      <c r="D28" s="156"/>
      <c r="E28" s="50"/>
      <c r="F28" s="104"/>
    </row>
    <row r="29" spans="1:6" s="48" customFormat="1" ht="13.5" customHeight="1" x14ac:dyDescent="0.25">
      <c r="A29" s="77"/>
      <c r="B29" s="50"/>
      <c r="C29" s="50"/>
      <c r="D29" s="50"/>
      <c r="E29" s="50"/>
      <c r="F29" s="104"/>
    </row>
    <row r="30" spans="1:6" s="48" customFormat="1" ht="5.25" customHeight="1" x14ac:dyDescent="0.25">
      <c r="A30" s="77"/>
      <c r="B30" s="50"/>
      <c r="C30" s="50"/>
      <c r="D30" s="50"/>
      <c r="E30" s="50"/>
      <c r="F30" s="104"/>
    </row>
    <row r="31" spans="1:6" ht="15" x14ac:dyDescent="0.25">
      <c r="A31" s="206" t="s">
        <v>10</v>
      </c>
      <c r="B31" s="56"/>
      <c r="C31" s="56"/>
      <c r="D31" s="57"/>
      <c r="E31" s="57"/>
      <c r="F31" s="57"/>
    </row>
    <row r="32" spans="1:6" ht="54" customHeight="1" x14ac:dyDescent="0.25">
      <c r="A32" s="375" t="s">
        <v>363</v>
      </c>
      <c r="B32" s="375"/>
      <c r="C32" s="375"/>
      <c r="D32" s="375"/>
      <c r="E32" s="375"/>
      <c r="F32" s="375"/>
    </row>
    <row r="33" spans="1:6" ht="15" customHeight="1" x14ac:dyDescent="0.25"/>
    <row r="34" spans="1:6" s="108" customFormat="1" ht="14.25" customHeight="1" x14ac:dyDescent="0.25">
      <c r="A34" s="368"/>
      <c r="B34" s="368"/>
      <c r="C34" s="369"/>
      <c r="D34" s="249" t="s">
        <v>439</v>
      </c>
      <c r="E34" s="209">
        <v>8053781403</v>
      </c>
      <c r="F34" s="210"/>
    </row>
    <row r="35" spans="1:6" s="108" customFormat="1" ht="14.25" customHeight="1" x14ac:dyDescent="0.25">
      <c r="A35" s="370" t="s">
        <v>438</v>
      </c>
      <c r="B35" s="370"/>
      <c r="C35" s="370"/>
      <c r="D35" s="208" t="s">
        <v>202</v>
      </c>
      <c r="E35" s="208" t="s">
        <v>6</v>
      </c>
      <c r="F35" s="208" t="s">
        <v>5</v>
      </c>
    </row>
    <row r="36" spans="1:6" s="108" customFormat="1" ht="14.25" customHeight="1" x14ac:dyDescent="0.25">
      <c r="A36" s="207" t="s">
        <v>364</v>
      </c>
      <c r="B36" s="207"/>
      <c r="C36" s="207"/>
      <c r="D36" s="58"/>
      <c r="E36" s="40"/>
      <c r="F36" s="40"/>
    </row>
    <row r="37" spans="1:6" s="108" customFormat="1" ht="14.25" customHeight="1" x14ac:dyDescent="0.25">
      <c r="A37" s="109"/>
      <c r="B37" s="109"/>
      <c r="C37" s="109"/>
      <c r="D37" s="109"/>
    </row>
    <row r="38" spans="1:6" s="108" customFormat="1" ht="14.25" customHeight="1" x14ac:dyDescent="0.25">
      <c r="A38" s="368"/>
      <c r="B38" s="368"/>
      <c r="C38" s="369"/>
      <c r="D38" s="249" t="s">
        <v>417</v>
      </c>
      <c r="E38" s="209">
        <v>8053781403</v>
      </c>
      <c r="F38" s="210"/>
    </row>
    <row r="39" spans="1:6" s="108" customFormat="1" ht="14.25" customHeight="1" x14ac:dyDescent="0.25">
      <c r="A39" s="370" t="s">
        <v>416</v>
      </c>
      <c r="B39" s="370"/>
      <c r="C39" s="370"/>
      <c r="D39" s="208" t="s">
        <v>202</v>
      </c>
      <c r="E39" s="208" t="s">
        <v>6</v>
      </c>
      <c r="F39" s="208" t="s">
        <v>5</v>
      </c>
    </row>
    <row r="40" spans="1:6" s="108" customFormat="1" ht="14.25" customHeight="1" x14ac:dyDescent="0.25">
      <c r="A40" s="207" t="s">
        <v>365</v>
      </c>
      <c r="B40" s="207"/>
      <c r="C40" s="207"/>
      <c r="D40" s="58"/>
      <c r="E40" s="40"/>
      <c r="F40" s="40"/>
    </row>
    <row r="41" spans="1:6" ht="14.25" customHeight="1" x14ac:dyDescent="0.25"/>
    <row r="42" spans="1:6" s="108" customFormat="1" ht="14.25" customHeight="1" x14ac:dyDescent="0.25">
      <c r="A42" s="368"/>
      <c r="B42" s="368"/>
      <c r="C42" s="369"/>
      <c r="D42" s="249" t="s">
        <v>414</v>
      </c>
      <c r="E42" s="209"/>
      <c r="F42" s="210"/>
    </row>
    <row r="43" spans="1:6" s="108" customFormat="1" ht="14.25" customHeight="1" x14ac:dyDescent="0.25">
      <c r="A43" s="370" t="s">
        <v>411</v>
      </c>
      <c r="B43" s="370"/>
      <c r="C43" s="370"/>
      <c r="D43" s="208" t="s">
        <v>202</v>
      </c>
      <c r="E43" s="208" t="s">
        <v>6</v>
      </c>
      <c r="F43" s="208" t="s">
        <v>5</v>
      </c>
    </row>
    <row r="44" spans="1:6" s="108" customFormat="1" ht="14.25" customHeight="1" x14ac:dyDescent="0.25">
      <c r="A44" s="207" t="s">
        <v>296</v>
      </c>
      <c r="B44" s="207"/>
      <c r="C44" s="207"/>
      <c r="D44" s="58"/>
      <c r="E44" s="40"/>
      <c r="F44" s="40"/>
    </row>
    <row r="45" spans="1:6" ht="14.25" customHeight="1" x14ac:dyDescent="0.25">
      <c r="A45" s="58"/>
      <c r="B45" s="58"/>
      <c r="C45" s="58"/>
      <c r="D45" s="58"/>
      <c r="E45" s="58"/>
    </row>
    <row r="46" spans="1:6" s="108" customFormat="1" ht="14.25" customHeight="1" x14ac:dyDescent="0.25">
      <c r="A46" s="368"/>
      <c r="B46" s="368"/>
      <c r="C46" s="369"/>
      <c r="D46" s="249" t="s">
        <v>413</v>
      </c>
      <c r="E46" s="209">
        <v>8053781407</v>
      </c>
      <c r="F46" s="210"/>
    </row>
    <row r="47" spans="1:6" s="108" customFormat="1" ht="14.25" customHeight="1" x14ac:dyDescent="0.25">
      <c r="A47" s="370" t="s">
        <v>412</v>
      </c>
      <c r="B47" s="370"/>
      <c r="C47" s="370"/>
      <c r="D47" s="208" t="s">
        <v>202</v>
      </c>
      <c r="E47" s="208" t="s">
        <v>6</v>
      </c>
      <c r="F47" s="208" t="s">
        <v>5</v>
      </c>
    </row>
    <row r="48" spans="1:6" s="108" customFormat="1" ht="14.25" customHeight="1" x14ac:dyDescent="0.25">
      <c r="A48" s="207" t="s">
        <v>318</v>
      </c>
      <c r="B48" s="207"/>
      <c r="C48" s="207"/>
      <c r="D48" s="58"/>
      <c r="E48" s="40"/>
      <c r="F48" s="40"/>
    </row>
    <row r="49" spans="1:4" ht="14.25" customHeight="1" x14ac:dyDescent="0.25"/>
    <row r="50" spans="1:4" s="108" customFormat="1" ht="15" customHeight="1" x14ac:dyDescent="0.25">
      <c r="A50" s="109"/>
      <c r="B50" s="109"/>
      <c r="C50" s="109"/>
      <c r="D50" s="109"/>
    </row>
  </sheetData>
  <sheetProtection selectLockedCells="1"/>
  <mergeCells count="18">
    <mergeCell ref="A1:B1"/>
    <mergeCell ref="A2:B2"/>
    <mergeCell ref="A3:B3"/>
    <mergeCell ref="A4:B4"/>
    <mergeCell ref="A19:C19"/>
    <mergeCell ref="B12:C12"/>
    <mergeCell ref="B14:C14"/>
    <mergeCell ref="A46:C46"/>
    <mergeCell ref="A47:C47"/>
    <mergeCell ref="B15:C15"/>
    <mergeCell ref="B16:C16"/>
    <mergeCell ref="A38:C38"/>
    <mergeCell ref="A39:C39"/>
    <mergeCell ref="A35:C35"/>
    <mergeCell ref="A32:F32"/>
    <mergeCell ref="A43:C43"/>
    <mergeCell ref="A34:C34"/>
    <mergeCell ref="A42:C42"/>
  </mergeCells>
  <dataValidations count="1">
    <dataValidation type="whole" allowBlank="1" showInputMessage="1" showErrorMessage="1" errorTitle="Oops" error="Enter only a ten digit number, no spaces or parenthesis" promptTitle="Phone" prompt="Please enter a ten digit phone number, including area code. No need for (  ) or -" sqref="E42 E34 E38 E46">
      <formula1>1000000000</formula1>
      <formula2>9999999999</formula2>
    </dataValidation>
  </dataValidations>
  <hyperlinks>
    <hyperlink ref="D34" r:id="rId1"/>
    <hyperlink ref="D46" r:id="rId2"/>
    <hyperlink ref="D38" r:id="rId3"/>
    <hyperlink ref="D42" r:id="rId4"/>
  </hyperlinks>
  <printOptions horizontalCentered="1"/>
  <pageMargins left="0.25" right="0.25" top="0.48" bottom="0.75" header="0.3" footer="0.3"/>
  <pageSetup scale="69" fitToHeight="0" orientation="portrait" r:id="rId5"/>
  <headerFooter>
    <oddFooter>&amp;L&amp;8DRAFT 2015-16 Noncredit SSSP Budget Plan
(6/24/15)&amp;C&amp;8Date Printed
&amp;D&amp;R&amp;8Page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sheetPr>
  <dimension ref="A1:G119"/>
  <sheetViews>
    <sheetView topLeftCell="A79" workbookViewId="0">
      <selection activeCell="C13" sqref="C13"/>
    </sheetView>
  </sheetViews>
  <sheetFormatPr defaultColWidth="9.109375" defaultRowHeight="13.8" x14ac:dyDescent="0.25"/>
  <cols>
    <col min="1" max="1" width="25" style="14" customWidth="1"/>
    <col min="2" max="2" width="6" style="14" customWidth="1"/>
    <col min="3" max="3" width="30.109375" style="14" customWidth="1"/>
    <col min="4" max="4" width="3.109375" style="3" customWidth="1"/>
    <col min="5" max="5" width="2.33203125" style="3" customWidth="1"/>
    <col min="6" max="6" width="2.5546875" style="3" customWidth="1"/>
    <col min="7" max="7" width="27.5546875" style="3" customWidth="1"/>
    <col min="8" max="8" width="4.6640625" style="3" customWidth="1"/>
    <col min="9" max="9" width="13.6640625" style="3" bestFit="1" customWidth="1"/>
    <col min="10" max="10" width="3.88671875" style="3" customWidth="1"/>
    <col min="11" max="11" width="49.44140625" style="3" customWidth="1"/>
    <col min="12" max="16384" width="9.109375" style="3"/>
  </cols>
  <sheetData>
    <row r="1" spans="1:7" x14ac:dyDescent="0.25">
      <c r="A1" s="1" t="s">
        <v>16</v>
      </c>
      <c r="B1" s="1"/>
      <c r="C1" s="2" t="s">
        <v>17</v>
      </c>
    </row>
    <row r="2" spans="1:7" x14ac:dyDescent="0.25">
      <c r="A2" s="4" t="s">
        <v>211</v>
      </c>
      <c r="B2" s="5"/>
      <c r="C2" s="6" t="s">
        <v>212</v>
      </c>
      <c r="G2" s="6" t="s">
        <v>209</v>
      </c>
    </row>
    <row r="3" spans="1:7" x14ac:dyDescent="0.25">
      <c r="A3" s="5" t="s">
        <v>18</v>
      </c>
      <c r="B3" s="5"/>
      <c r="C3" s="5" t="s">
        <v>277</v>
      </c>
      <c r="G3" s="3" t="s">
        <v>207</v>
      </c>
    </row>
    <row r="4" spans="1:7" x14ac:dyDescent="0.25">
      <c r="A4" s="5" t="s">
        <v>19</v>
      </c>
      <c r="B4" s="5"/>
      <c r="C4" s="5" t="s">
        <v>20</v>
      </c>
      <c r="G4" s="3" t="s">
        <v>208</v>
      </c>
    </row>
    <row r="5" spans="1:7" x14ac:dyDescent="0.25">
      <c r="A5" s="5" t="s">
        <v>21</v>
      </c>
      <c r="B5" s="5"/>
      <c r="C5" s="5" t="s">
        <v>22</v>
      </c>
    </row>
    <row r="6" spans="1:7" x14ac:dyDescent="0.25">
      <c r="A6" s="5" t="s">
        <v>23</v>
      </c>
      <c r="B6" s="5"/>
      <c r="C6" s="5" t="s">
        <v>24</v>
      </c>
    </row>
    <row r="7" spans="1:7" x14ac:dyDescent="0.25">
      <c r="A7" s="5" t="s">
        <v>25</v>
      </c>
      <c r="B7" s="5"/>
      <c r="C7" s="5" t="s">
        <v>26</v>
      </c>
    </row>
    <row r="8" spans="1:7" x14ac:dyDescent="0.25">
      <c r="A8" s="5" t="s">
        <v>27</v>
      </c>
      <c r="B8" s="7"/>
      <c r="C8" s="5" t="s">
        <v>28</v>
      </c>
    </row>
    <row r="9" spans="1:7" x14ac:dyDescent="0.25">
      <c r="A9" s="7" t="s">
        <v>29</v>
      </c>
      <c r="B9" s="7"/>
      <c r="C9" s="5" t="s">
        <v>30</v>
      </c>
    </row>
    <row r="10" spans="1:7" x14ac:dyDescent="0.25">
      <c r="A10" s="5" t="s">
        <v>31</v>
      </c>
      <c r="B10" s="5"/>
      <c r="C10" s="5" t="s">
        <v>32</v>
      </c>
    </row>
    <row r="11" spans="1:7" x14ac:dyDescent="0.25">
      <c r="A11" s="5" t="s">
        <v>33</v>
      </c>
      <c r="B11" s="5"/>
      <c r="C11" s="5" t="s">
        <v>34</v>
      </c>
    </row>
    <row r="12" spans="1:7" x14ac:dyDescent="0.25">
      <c r="A12" s="5" t="s">
        <v>35</v>
      </c>
      <c r="B12" s="5"/>
      <c r="C12" s="5" t="s">
        <v>36</v>
      </c>
    </row>
    <row r="13" spans="1:7" x14ac:dyDescent="0.25">
      <c r="A13" s="5" t="s">
        <v>37</v>
      </c>
      <c r="B13" s="5"/>
      <c r="C13" s="5" t="s">
        <v>38</v>
      </c>
    </row>
    <row r="14" spans="1:7" x14ac:dyDescent="0.25">
      <c r="A14" s="5" t="s">
        <v>39</v>
      </c>
      <c r="B14" s="5"/>
      <c r="C14" s="5" t="s">
        <v>40</v>
      </c>
    </row>
    <row r="15" spans="1:7" x14ac:dyDescent="0.25">
      <c r="A15" s="8" t="s">
        <v>41</v>
      </c>
      <c r="B15" s="5"/>
      <c r="C15" s="5" t="s">
        <v>42</v>
      </c>
    </row>
    <row r="16" spans="1:7" x14ac:dyDescent="0.25">
      <c r="A16" s="5" t="s">
        <v>43</v>
      </c>
      <c r="B16" s="5"/>
      <c r="C16" s="5" t="s">
        <v>44</v>
      </c>
    </row>
    <row r="17" spans="1:3" x14ac:dyDescent="0.25">
      <c r="A17" s="5" t="s">
        <v>45</v>
      </c>
      <c r="B17" s="5"/>
      <c r="C17" s="5" t="s">
        <v>46</v>
      </c>
    </row>
    <row r="18" spans="1:3" x14ac:dyDescent="0.25">
      <c r="A18" s="5" t="s">
        <v>47</v>
      </c>
      <c r="B18" s="5"/>
      <c r="C18" s="5" t="s">
        <v>48</v>
      </c>
    </row>
    <row r="19" spans="1:3" x14ac:dyDescent="0.25">
      <c r="A19" s="5" t="s">
        <v>49</v>
      </c>
      <c r="B19" s="8"/>
      <c r="C19" s="5" t="s">
        <v>50</v>
      </c>
    </row>
    <row r="20" spans="1:3" x14ac:dyDescent="0.25">
      <c r="A20" s="5" t="s">
        <v>51</v>
      </c>
      <c r="B20" s="5"/>
      <c r="C20" s="5" t="s">
        <v>52</v>
      </c>
    </row>
    <row r="21" spans="1:3" x14ac:dyDescent="0.25">
      <c r="A21" s="5" t="s">
        <v>53</v>
      </c>
      <c r="B21" s="5"/>
      <c r="C21" s="5" t="s">
        <v>54</v>
      </c>
    </row>
    <row r="22" spans="1:3" x14ac:dyDescent="0.25">
      <c r="A22" s="5" t="s">
        <v>55</v>
      </c>
      <c r="B22" s="5"/>
      <c r="C22" s="5" t="s">
        <v>56</v>
      </c>
    </row>
    <row r="23" spans="1:3" x14ac:dyDescent="0.25">
      <c r="A23" s="5" t="s">
        <v>57</v>
      </c>
      <c r="B23" s="5"/>
      <c r="C23" s="8" t="s">
        <v>58</v>
      </c>
    </row>
    <row r="24" spans="1:3" x14ac:dyDescent="0.25">
      <c r="A24" s="5" t="s">
        <v>59</v>
      </c>
      <c r="B24" s="5"/>
      <c r="C24" s="5" t="s">
        <v>60</v>
      </c>
    </row>
    <row r="25" spans="1:3" x14ac:dyDescent="0.25">
      <c r="A25" s="5" t="s">
        <v>61</v>
      </c>
      <c r="B25" s="5"/>
      <c r="C25" s="5" t="s">
        <v>62</v>
      </c>
    </row>
    <row r="26" spans="1:3" x14ac:dyDescent="0.25">
      <c r="A26" s="5" t="s">
        <v>63</v>
      </c>
      <c r="B26" s="5"/>
      <c r="C26" s="5" t="s">
        <v>64</v>
      </c>
    </row>
    <row r="27" spans="1:3" x14ac:dyDescent="0.25">
      <c r="A27" s="5" t="s">
        <v>65</v>
      </c>
      <c r="B27" s="5"/>
      <c r="C27" s="5" t="s">
        <v>66</v>
      </c>
    </row>
    <row r="28" spans="1:3" x14ac:dyDescent="0.25">
      <c r="A28" s="5" t="s">
        <v>67</v>
      </c>
      <c r="B28" s="5"/>
      <c r="C28" s="5" t="s">
        <v>68</v>
      </c>
    </row>
    <row r="29" spans="1:3" x14ac:dyDescent="0.25">
      <c r="A29" s="5" t="s">
        <v>69</v>
      </c>
      <c r="B29" s="5"/>
      <c r="C29" s="5" t="s">
        <v>70</v>
      </c>
    </row>
    <row r="30" spans="1:3" x14ac:dyDescent="0.25">
      <c r="A30" s="5" t="s">
        <v>71</v>
      </c>
      <c r="B30" s="5"/>
      <c r="C30" s="5" t="s">
        <v>72</v>
      </c>
    </row>
    <row r="31" spans="1:3" x14ac:dyDescent="0.25">
      <c r="A31" s="5" t="s">
        <v>73</v>
      </c>
      <c r="B31" s="5"/>
      <c r="C31" s="5" t="s">
        <v>74</v>
      </c>
    </row>
    <row r="32" spans="1:3" x14ac:dyDescent="0.25">
      <c r="A32" s="5" t="s">
        <v>75</v>
      </c>
      <c r="B32" s="5"/>
      <c r="C32" s="5" t="s">
        <v>76</v>
      </c>
    </row>
    <row r="33" spans="1:3" x14ac:dyDescent="0.25">
      <c r="A33" s="5" t="s">
        <v>77</v>
      </c>
      <c r="B33" s="5"/>
      <c r="C33" s="5" t="s">
        <v>78</v>
      </c>
    </row>
    <row r="34" spans="1:3" x14ac:dyDescent="0.25">
      <c r="A34" s="5" t="s">
        <v>79</v>
      </c>
      <c r="B34" s="5"/>
      <c r="C34" s="5" t="s">
        <v>80</v>
      </c>
    </row>
    <row r="35" spans="1:3" x14ac:dyDescent="0.25">
      <c r="A35" s="5" t="s">
        <v>81</v>
      </c>
      <c r="B35" s="5"/>
      <c r="C35" s="5" t="s">
        <v>82</v>
      </c>
    </row>
    <row r="36" spans="1:3" x14ac:dyDescent="0.25">
      <c r="A36" s="5" t="s">
        <v>83</v>
      </c>
      <c r="B36" s="5"/>
      <c r="C36" s="5" t="s">
        <v>84</v>
      </c>
    </row>
    <row r="37" spans="1:3" x14ac:dyDescent="0.25">
      <c r="A37" s="5" t="s">
        <v>85</v>
      </c>
      <c r="B37" s="5"/>
      <c r="C37" s="5" t="s">
        <v>86</v>
      </c>
    </row>
    <row r="38" spans="1:3" x14ac:dyDescent="0.25">
      <c r="A38" s="5" t="s">
        <v>87</v>
      </c>
      <c r="B38" s="5"/>
      <c r="C38" s="5" t="s">
        <v>88</v>
      </c>
    </row>
    <row r="39" spans="1:3" x14ac:dyDescent="0.25">
      <c r="A39" s="5" t="s">
        <v>89</v>
      </c>
      <c r="B39" s="5"/>
      <c r="C39" s="5" t="s">
        <v>90</v>
      </c>
    </row>
    <row r="40" spans="1:3" x14ac:dyDescent="0.25">
      <c r="A40" s="5" t="s">
        <v>91</v>
      </c>
      <c r="B40" s="5"/>
      <c r="C40" s="5" t="s">
        <v>92</v>
      </c>
    </row>
    <row r="41" spans="1:3" x14ac:dyDescent="0.25">
      <c r="A41" s="5" t="s">
        <v>93</v>
      </c>
      <c r="B41" s="5"/>
      <c r="C41" s="5" t="s">
        <v>94</v>
      </c>
    </row>
    <row r="42" spans="1:3" x14ac:dyDescent="0.25">
      <c r="A42" s="5" t="s">
        <v>95</v>
      </c>
      <c r="B42" s="5"/>
      <c r="C42" s="5" t="s">
        <v>96</v>
      </c>
    </row>
    <row r="43" spans="1:3" x14ac:dyDescent="0.25">
      <c r="A43" s="5" t="s">
        <v>97</v>
      </c>
      <c r="B43" s="5"/>
      <c r="C43" s="5" t="s">
        <v>98</v>
      </c>
    </row>
    <row r="44" spans="1:3" x14ac:dyDescent="0.25">
      <c r="A44" s="5" t="s">
        <v>99</v>
      </c>
      <c r="B44" s="5"/>
      <c r="C44" s="5" t="s">
        <v>100</v>
      </c>
    </row>
    <row r="45" spans="1:3" x14ac:dyDescent="0.25">
      <c r="A45" s="5" t="s">
        <v>101</v>
      </c>
      <c r="B45" s="5"/>
      <c r="C45" s="5" t="s">
        <v>102</v>
      </c>
    </row>
    <row r="46" spans="1:3" x14ac:dyDescent="0.25">
      <c r="A46" s="5" t="s">
        <v>103</v>
      </c>
      <c r="B46" s="5"/>
      <c r="C46" s="5" t="s">
        <v>104</v>
      </c>
    </row>
    <row r="47" spans="1:3" x14ac:dyDescent="0.25">
      <c r="A47" s="5" t="s">
        <v>105</v>
      </c>
      <c r="B47" s="5"/>
      <c r="C47" s="5" t="s">
        <v>106</v>
      </c>
    </row>
    <row r="48" spans="1:3" x14ac:dyDescent="0.25">
      <c r="A48" s="5" t="s">
        <v>107</v>
      </c>
      <c r="B48" s="5"/>
      <c r="C48" s="5" t="s">
        <v>108</v>
      </c>
    </row>
    <row r="49" spans="1:3" x14ac:dyDescent="0.25">
      <c r="A49" s="5" t="s">
        <v>109</v>
      </c>
      <c r="B49" s="5"/>
      <c r="C49" s="5" t="s">
        <v>110</v>
      </c>
    </row>
    <row r="50" spans="1:3" x14ac:dyDescent="0.25">
      <c r="A50" s="5" t="s">
        <v>111</v>
      </c>
      <c r="B50" s="5"/>
      <c r="C50" s="5" t="s">
        <v>112</v>
      </c>
    </row>
    <row r="51" spans="1:3" x14ac:dyDescent="0.25">
      <c r="A51" s="5" t="s">
        <v>113</v>
      </c>
      <c r="B51" s="5"/>
      <c r="C51" s="5" t="s">
        <v>114</v>
      </c>
    </row>
    <row r="52" spans="1:3" x14ac:dyDescent="0.25">
      <c r="A52" s="5" t="s">
        <v>115</v>
      </c>
      <c r="B52" s="5"/>
      <c r="C52" s="5" t="s">
        <v>116</v>
      </c>
    </row>
    <row r="53" spans="1:3" x14ac:dyDescent="0.25">
      <c r="A53" s="5" t="s">
        <v>117</v>
      </c>
      <c r="B53" s="5"/>
      <c r="C53" s="5" t="s">
        <v>118</v>
      </c>
    </row>
    <row r="54" spans="1:3" x14ac:dyDescent="0.25">
      <c r="A54" s="5" t="s">
        <v>119</v>
      </c>
      <c r="B54" s="5"/>
      <c r="C54" s="5" t="s">
        <v>120</v>
      </c>
    </row>
    <row r="55" spans="1:3" x14ac:dyDescent="0.25">
      <c r="A55" s="5" t="s">
        <v>121</v>
      </c>
      <c r="B55" s="5"/>
      <c r="C55" s="5" t="s">
        <v>122</v>
      </c>
    </row>
    <row r="56" spans="1:3" x14ac:dyDescent="0.25">
      <c r="A56" s="5" t="s">
        <v>123</v>
      </c>
      <c r="B56" s="5"/>
      <c r="C56" s="5" t="s">
        <v>124</v>
      </c>
    </row>
    <row r="57" spans="1:3" x14ac:dyDescent="0.25">
      <c r="A57" s="5" t="s">
        <v>125</v>
      </c>
      <c r="B57" s="5"/>
      <c r="C57" s="5" t="s">
        <v>126</v>
      </c>
    </row>
    <row r="58" spans="1:3" x14ac:dyDescent="0.25">
      <c r="A58" s="5" t="s">
        <v>127</v>
      </c>
      <c r="B58" s="5"/>
      <c r="C58" s="5" t="s">
        <v>128</v>
      </c>
    </row>
    <row r="59" spans="1:3" x14ac:dyDescent="0.25">
      <c r="A59" s="5" t="s">
        <v>129</v>
      </c>
      <c r="B59" s="5"/>
      <c r="C59" s="5" t="s">
        <v>130</v>
      </c>
    </row>
    <row r="60" spans="1:3" x14ac:dyDescent="0.25">
      <c r="A60" s="5" t="s">
        <v>131</v>
      </c>
      <c r="B60" s="5"/>
      <c r="C60" s="5" t="s">
        <v>132</v>
      </c>
    </row>
    <row r="61" spans="1:3" x14ac:dyDescent="0.25">
      <c r="A61" s="5" t="s">
        <v>133</v>
      </c>
      <c r="B61" s="5"/>
      <c r="C61" s="5" t="s">
        <v>134</v>
      </c>
    </row>
    <row r="62" spans="1:3" x14ac:dyDescent="0.25">
      <c r="A62" s="5" t="s">
        <v>135</v>
      </c>
      <c r="B62" s="5"/>
      <c r="C62" s="5" t="s">
        <v>136</v>
      </c>
    </row>
    <row r="63" spans="1:3" x14ac:dyDescent="0.25">
      <c r="A63" s="5" t="s">
        <v>137</v>
      </c>
      <c r="B63" s="5"/>
      <c r="C63" s="5" t="s">
        <v>138</v>
      </c>
    </row>
    <row r="64" spans="1:3" x14ac:dyDescent="0.25">
      <c r="A64" s="5" t="s">
        <v>139</v>
      </c>
      <c r="B64" s="5"/>
      <c r="C64" s="5" t="s">
        <v>140</v>
      </c>
    </row>
    <row r="65" spans="1:3" x14ac:dyDescent="0.25">
      <c r="A65" s="5" t="s">
        <v>141</v>
      </c>
      <c r="B65" s="5"/>
      <c r="C65" s="5" t="s">
        <v>142</v>
      </c>
    </row>
    <row r="66" spans="1:3" x14ac:dyDescent="0.25">
      <c r="A66" s="5" t="s">
        <v>143</v>
      </c>
      <c r="B66" s="5"/>
      <c r="C66" s="5" t="s">
        <v>144</v>
      </c>
    </row>
    <row r="67" spans="1:3" x14ac:dyDescent="0.25">
      <c r="A67" s="5" t="s">
        <v>145</v>
      </c>
      <c r="B67" s="5"/>
      <c r="C67" s="5" t="s">
        <v>146</v>
      </c>
    </row>
    <row r="68" spans="1:3" x14ac:dyDescent="0.25">
      <c r="A68" s="5" t="s">
        <v>147</v>
      </c>
      <c r="B68" s="5"/>
      <c r="C68" s="5" t="s">
        <v>148</v>
      </c>
    </row>
    <row r="69" spans="1:3" x14ac:dyDescent="0.25">
      <c r="A69" s="5" t="s">
        <v>149</v>
      </c>
      <c r="B69" s="5"/>
      <c r="C69" s="9" t="s">
        <v>150</v>
      </c>
    </row>
    <row r="70" spans="1:3" x14ac:dyDescent="0.25">
      <c r="A70" s="5" t="s">
        <v>151</v>
      </c>
      <c r="B70" s="5"/>
      <c r="C70" s="5" t="s">
        <v>152</v>
      </c>
    </row>
    <row r="71" spans="1:3" x14ac:dyDescent="0.25">
      <c r="A71" s="5" t="s">
        <v>153</v>
      </c>
      <c r="B71" s="5"/>
      <c r="C71" s="5" t="s">
        <v>154</v>
      </c>
    </row>
    <row r="72" spans="1:3" s="10" customFormat="1" x14ac:dyDescent="0.25">
      <c r="A72" s="5" t="s">
        <v>155</v>
      </c>
      <c r="B72" s="5"/>
      <c r="C72" s="5" t="s">
        <v>156</v>
      </c>
    </row>
    <row r="73" spans="1:3" s="10" customFormat="1" x14ac:dyDescent="0.25">
      <c r="A73" s="5" t="s">
        <v>157</v>
      </c>
      <c r="B73" s="5"/>
      <c r="C73" s="11" t="s">
        <v>158</v>
      </c>
    </row>
    <row r="74" spans="1:3" x14ac:dyDescent="0.25">
      <c r="A74" s="5" t="s">
        <v>159</v>
      </c>
      <c r="B74" s="5"/>
      <c r="C74" s="11" t="s">
        <v>275</v>
      </c>
    </row>
    <row r="75" spans="1:3" x14ac:dyDescent="0.25">
      <c r="A75" s="3"/>
      <c r="B75" s="5"/>
      <c r="C75" s="5" t="s">
        <v>160</v>
      </c>
    </row>
    <row r="76" spans="1:3" x14ac:dyDescent="0.25">
      <c r="A76" s="3"/>
      <c r="B76" s="5"/>
      <c r="C76" s="5" t="s">
        <v>161</v>
      </c>
    </row>
    <row r="77" spans="1:3" x14ac:dyDescent="0.25">
      <c r="A77" s="3"/>
      <c r="B77" s="5"/>
      <c r="C77" s="5" t="s">
        <v>162</v>
      </c>
    </row>
    <row r="78" spans="1:3" x14ac:dyDescent="0.25">
      <c r="A78" s="3"/>
      <c r="B78" s="5"/>
      <c r="C78" s="5" t="s">
        <v>163</v>
      </c>
    </row>
    <row r="79" spans="1:3" x14ac:dyDescent="0.25">
      <c r="A79" s="3"/>
      <c r="B79" s="5"/>
      <c r="C79" s="5" t="s">
        <v>164</v>
      </c>
    </row>
    <row r="80" spans="1:3" x14ac:dyDescent="0.25">
      <c r="A80" s="3"/>
      <c r="B80" s="5"/>
      <c r="C80" s="5" t="s">
        <v>165</v>
      </c>
    </row>
    <row r="81" spans="1:3" x14ac:dyDescent="0.25">
      <c r="A81" s="3"/>
      <c r="B81" s="5"/>
      <c r="C81" s="5" t="s">
        <v>166</v>
      </c>
    </row>
    <row r="82" spans="1:3" x14ac:dyDescent="0.25">
      <c r="A82" s="3"/>
      <c r="B82" s="5"/>
      <c r="C82" s="5" t="s">
        <v>167</v>
      </c>
    </row>
    <row r="83" spans="1:3" x14ac:dyDescent="0.25">
      <c r="A83" s="3"/>
      <c r="B83" s="5"/>
      <c r="C83" s="12" t="s">
        <v>168</v>
      </c>
    </row>
    <row r="84" spans="1:3" x14ac:dyDescent="0.25">
      <c r="A84" s="3"/>
      <c r="B84" s="5"/>
      <c r="C84" s="5" t="s">
        <v>169</v>
      </c>
    </row>
    <row r="85" spans="1:3" x14ac:dyDescent="0.25">
      <c r="A85" s="3"/>
      <c r="B85" s="5"/>
      <c r="C85" s="5" t="s">
        <v>170</v>
      </c>
    </row>
    <row r="86" spans="1:3" x14ac:dyDescent="0.25">
      <c r="A86" s="3"/>
      <c r="B86" s="5"/>
      <c r="C86" s="5" t="s">
        <v>171</v>
      </c>
    </row>
    <row r="87" spans="1:3" x14ac:dyDescent="0.25">
      <c r="A87" s="3"/>
      <c r="B87" s="5"/>
      <c r="C87" s="5" t="s">
        <v>172</v>
      </c>
    </row>
    <row r="88" spans="1:3" x14ac:dyDescent="0.25">
      <c r="A88" s="3"/>
      <c r="B88" s="5"/>
      <c r="C88" s="5" t="s">
        <v>173</v>
      </c>
    </row>
    <row r="89" spans="1:3" x14ac:dyDescent="0.25">
      <c r="A89" s="3"/>
      <c r="B89" s="5"/>
      <c r="C89" s="5" t="s">
        <v>174</v>
      </c>
    </row>
    <row r="90" spans="1:3" x14ac:dyDescent="0.25">
      <c r="A90" s="3"/>
      <c r="B90" s="5"/>
      <c r="C90" s="5" t="s">
        <v>175</v>
      </c>
    </row>
    <row r="91" spans="1:3" x14ac:dyDescent="0.25">
      <c r="A91" s="3"/>
      <c r="B91" s="5"/>
      <c r="C91" s="5" t="s">
        <v>176</v>
      </c>
    </row>
    <row r="92" spans="1:3" x14ac:dyDescent="0.25">
      <c r="A92" s="3"/>
      <c r="B92" s="5"/>
      <c r="C92" s="5" t="s">
        <v>276</v>
      </c>
    </row>
    <row r="93" spans="1:3" x14ac:dyDescent="0.25">
      <c r="A93" s="3"/>
      <c r="B93" s="5"/>
      <c r="C93" s="5" t="s">
        <v>177</v>
      </c>
    </row>
    <row r="94" spans="1:3" x14ac:dyDescent="0.25">
      <c r="A94" s="3"/>
      <c r="B94" s="5"/>
      <c r="C94" s="5" t="s">
        <v>178</v>
      </c>
    </row>
    <row r="95" spans="1:3" x14ac:dyDescent="0.25">
      <c r="A95" s="3"/>
      <c r="B95" s="5"/>
      <c r="C95" s="5" t="s">
        <v>179</v>
      </c>
    </row>
    <row r="96" spans="1:3" x14ac:dyDescent="0.25">
      <c r="A96" s="3"/>
      <c r="B96" s="5"/>
      <c r="C96" s="5" t="s">
        <v>180</v>
      </c>
    </row>
    <row r="97" spans="1:3" x14ac:dyDescent="0.25">
      <c r="A97" s="3"/>
      <c r="B97" s="5"/>
      <c r="C97" s="13" t="s">
        <v>181</v>
      </c>
    </row>
    <row r="98" spans="1:3" x14ac:dyDescent="0.25">
      <c r="A98" s="3"/>
      <c r="B98" s="5"/>
      <c r="C98" s="5" t="s">
        <v>182</v>
      </c>
    </row>
    <row r="99" spans="1:3" x14ac:dyDescent="0.25">
      <c r="A99" s="3"/>
      <c r="B99" s="5"/>
      <c r="C99" s="5" t="s">
        <v>183</v>
      </c>
    </row>
    <row r="100" spans="1:3" x14ac:dyDescent="0.25">
      <c r="A100" s="3"/>
      <c r="B100" s="5"/>
      <c r="C100" s="5" t="s">
        <v>184</v>
      </c>
    </row>
    <row r="101" spans="1:3" x14ac:dyDescent="0.25">
      <c r="A101" s="3"/>
      <c r="B101" s="5"/>
      <c r="C101" s="13" t="s">
        <v>185</v>
      </c>
    </row>
    <row r="102" spans="1:3" x14ac:dyDescent="0.25">
      <c r="A102" s="3"/>
      <c r="B102" s="5"/>
      <c r="C102" s="5" t="s">
        <v>186</v>
      </c>
    </row>
    <row r="103" spans="1:3" x14ac:dyDescent="0.25">
      <c r="A103" s="3"/>
      <c r="B103" s="5"/>
      <c r="C103" s="5" t="s">
        <v>187</v>
      </c>
    </row>
    <row r="104" spans="1:3" x14ac:dyDescent="0.25">
      <c r="A104" s="3"/>
      <c r="B104" s="5"/>
      <c r="C104" s="5" t="s">
        <v>188</v>
      </c>
    </row>
    <row r="105" spans="1:3" x14ac:dyDescent="0.25">
      <c r="A105" s="3"/>
      <c r="B105" s="5"/>
      <c r="C105" s="5" t="s">
        <v>189</v>
      </c>
    </row>
    <row r="106" spans="1:3" x14ac:dyDescent="0.25">
      <c r="A106" s="3"/>
      <c r="B106" s="5"/>
      <c r="C106" s="5" t="s">
        <v>190</v>
      </c>
    </row>
    <row r="107" spans="1:3" x14ac:dyDescent="0.25">
      <c r="A107" s="3"/>
      <c r="B107" s="5"/>
      <c r="C107" s="5" t="s">
        <v>191</v>
      </c>
    </row>
    <row r="108" spans="1:3" x14ac:dyDescent="0.25">
      <c r="A108" s="3"/>
      <c r="B108" s="5"/>
      <c r="C108" s="5" t="s">
        <v>192</v>
      </c>
    </row>
    <row r="109" spans="1:3" x14ac:dyDescent="0.25">
      <c r="A109" s="3"/>
      <c r="B109" s="5"/>
      <c r="C109" s="5" t="s">
        <v>193</v>
      </c>
    </row>
    <row r="110" spans="1:3" x14ac:dyDescent="0.25">
      <c r="A110" s="3"/>
      <c r="B110" s="5"/>
      <c r="C110" s="5" t="s">
        <v>194</v>
      </c>
    </row>
    <row r="111" spans="1:3" x14ac:dyDescent="0.25">
      <c r="A111" s="3"/>
      <c r="B111" s="5"/>
      <c r="C111" s="5" t="s">
        <v>195</v>
      </c>
    </row>
    <row r="112" spans="1:3" x14ac:dyDescent="0.25">
      <c r="A112" s="3"/>
      <c r="B112" s="5"/>
      <c r="C112" s="5" t="s">
        <v>196</v>
      </c>
    </row>
    <row r="113" spans="1:3" x14ac:dyDescent="0.25">
      <c r="A113" s="3"/>
      <c r="B113" s="5"/>
      <c r="C113" s="5" t="s">
        <v>197</v>
      </c>
    </row>
    <row r="114" spans="1:3" x14ac:dyDescent="0.25">
      <c r="A114" s="3"/>
      <c r="B114" s="5"/>
      <c r="C114" s="5" t="s">
        <v>198</v>
      </c>
    </row>
    <row r="115" spans="1:3" x14ac:dyDescent="0.25">
      <c r="A115" s="3"/>
      <c r="C115" s="5" t="s">
        <v>199</v>
      </c>
    </row>
    <row r="116" spans="1:3" x14ac:dyDescent="0.25">
      <c r="A116" s="3"/>
      <c r="C116" s="5" t="s">
        <v>200</v>
      </c>
    </row>
    <row r="117" spans="1:3" x14ac:dyDescent="0.25">
      <c r="C117" s="5" t="s">
        <v>201</v>
      </c>
    </row>
    <row r="118" spans="1:3" x14ac:dyDescent="0.25">
      <c r="C118" s="15">
        <f>COUNTA(C3:C117)</f>
        <v>115</v>
      </c>
    </row>
    <row r="119" spans="1:3" x14ac:dyDescent="0.25">
      <c r="C119" s="16"/>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J35"/>
  <sheetViews>
    <sheetView workbookViewId="0">
      <selection activeCell="A10" sqref="A10"/>
    </sheetView>
  </sheetViews>
  <sheetFormatPr defaultColWidth="9.109375" defaultRowHeight="13.2" x14ac:dyDescent="0.25"/>
  <cols>
    <col min="1" max="4" width="9.109375" style="132"/>
    <col min="5" max="5" width="30.33203125" style="132" bestFit="1" customWidth="1"/>
    <col min="6" max="16384" width="9.109375" style="132"/>
  </cols>
  <sheetData>
    <row r="1" spans="1:9" ht="21" x14ac:dyDescent="0.4">
      <c r="A1" s="383" t="s">
        <v>224</v>
      </c>
      <c r="B1" s="383"/>
      <c r="C1" s="383"/>
      <c r="D1" s="383"/>
      <c r="E1" s="383"/>
      <c r="F1" s="383"/>
      <c r="G1" s="383"/>
      <c r="H1" s="383"/>
      <c r="I1" s="383"/>
    </row>
    <row r="2" spans="1:9" ht="18" x14ac:dyDescent="0.35">
      <c r="A2" s="384" t="s">
        <v>225</v>
      </c>
      <c r="B2" s="384"/>
      <c r="C2" s="384"/>
      <c r="D2" s="384"/>
      <c r="E2" s="384"/>
      <c r="F2" s="384"/>
      <c r="G2" s="384"/>
      <c r="H2" s="384"/>
      <c r="I2" s="384"/>
    </row>
    <row r="3" spans="1:9" ht="14.4" x14ac:dyDescent="0.3">
      <c r="A3" s="133"/>
      <c r="B3" s="133"/>
      <c r="C3" s="133"/>
      <c r="D3" s="133"/>
      <c r="E3" s="133"/>
      <c r="F3" s="133"/>
      <c r="G3" s="133"/>
      <c r="H3" s="133"/>
      <c r="I3" s="133"/>
    </row>
    <row r="4" spans="1:9" ht="14.4" x14ac:dyDescent="0.3">
      <c r="A4" s="134" t="s">
        <v>226</v>
      </c>
      <c r="B4" s="385" t="s">
        <v>69</v>
      </c>
      <c r="C4" s="386"/>
      <c r="D4" s="133"/>
      <c r="E4" s="134" t="s">
        <v>227</v>
      </c>
      <c r="F4" s="387" t="s">
        <v>228</v>
      </c>
      <c r="G4" s="388"/>
      <c r="H4" s="388"/>
      <c r="I4" s="389"/>
    </row>
    <row r="5" spans="1:9" ht="14.4" x14ac:dyDescent="0.3">
      <c r="A5" s="134"/>
      <c r="B5" s="135"/>
      <c r="C5" s="135"/>
      <c r="D5" s="133"/>
      <c r="E5" s="134"/>
      <c r="F5" s="135"/>
      <c r="G5" s="135"/>
      <c r="H5" s="135"/>
      <c r="I5" s="135"/>
    </row>
    <row r="6" spans="1:9" ht="14.4" x14ac:dyDescent="0.3">
      <c r="A6" s="134" t="s">
        <v>229</v>
      </c>
      <c r="B6" s="135"/>
      <c r="C6" s="135"/>
      <c r="D6" s="135"/>
      <c r="E6" s="133"/>
      <c r="F6" s="135"/>
      <c r="G6" s="135"/>
      <c r="H6" s="135"/>
      <c r="I6" s="135"/>
    </row>
    <row r="7" spans="1:9" ht="14.4" x14ac:dyDescent="0.3">
      <c r="A7" s="133"/>
      <c r="B7" s="133"/>
      <c r="C7" s="133"/>
      <c r="D7" s="133"/>
      <c r="E7" s="133"/>
      <c r="F7" s="133"/>
      <c r="G7" s="133"/>
      <c r="H7" s="133"/>
      <c r="I7" s="133"/>
    </row>
    <row r="8" spans="1:9" ht="14.4" x14ac:dyDescent="0.3">
      <c r="A8" s="135"/>
      <c r="B8" s="135"/>
      <c r="C8" s="135"/>
      <c r="D8" s="135"/>
      <c r="E8" s="390" t="s">
        <v>230</v>
      </c>
      <c r="F8" s="135"/>
      <c r="G8" s="390" t="s">
        <v>231</v>
      </c>
      <c r="H8" s="135"/>
      <c r="I8" s="390" t="s">
        <v>232</v>
      </c>
    </row>
    <row r="9" spans="1:9" ht="15" thickBot="1" x14ac:dyDescent="0.35">
      <c r="A9" s="136" t="s">
        <v>262</v>
      </c>
      <c r="B9" s="136"/>
      <c r="C9" s="137"/>
      <c r="D9" s="137"/>
      <c r="E9" s="391"/>
      <c r="F9" s="138"/>
      <c r="G9" s="392"/>
      <c r="H9" s="138"/>
      <c r="I9" s="392"/>
    </row>
    <row r="10" spans="1:9" ht="14.4" x14ac:dyDescent="0.3">
      <c r="A10" s="139" t="s">
        <v>233</v>
      </c>
      <c r="B10" s="139"/>
      <c r="C10" s="139"/>
      <c r="D10" s="139"/>
      <c r="E10" s="140">
        <v>3350000</v>
      </c>
      <c r="F10" s="141"/>
      <c r="G10" s="142"/>
      <c r="H10" s="143"/>
      <c r="I10" s="142"/>
    </row>
    <row r="11" spans="1:9" ht="14.4" x14ac:dyDescent="0.3">
      <c r="A11" s="139" t="s">
        <v>234</v>
      </c>
      <c r="B11" s="139"/>
      <c r="C11" s="139"/>
      <c r="D11" s="139"/>
      <c r="E11" s="144">
        <v>767000</v>
      </c>
      <c r="F11" s="141"/>
      <c r="G11" s="145"/>
      <c r="H11" s="143"/>
      <c r="I11" s="145"/>
    </row>
    <row r="12" spans="1:9" ht="14.4" x14ac:dyDescent="0.3">
      <c r="A12" s="139" t="s">
        <v>235</v>
      </c>
      <c r="B12" s="139"/>
      <c r="C12" s="139"/>
      <c r="D12" s="139"/>
      <c r="E12" s="144">
        <v>22929000</v>
      </c>
      <c r="F12" s="141"/>
      <c r="G12" s="145"/>
      <c r="H12" s="143"/>
      <c r="I12" s="145"/>
    </row>
    <row r="13" spans="1:9" ht="14.4" x14ac:dyDescent="0.3">
      <c r="A13" s="139" t="s">
        <v>236</v>
      </c>
      <c r="B13" s="139"/>
      <c r="C13" s="139"/>
      <c r="D13" s="139"/>
      <c r="E13" s="144">
        <v>7174000</v>
      </c>
      <c r="F13" s="141"/>
      <c r="G13" s="145"/>
      <c r="H13" s="143"/>
      <c r="I13" s="145"/>
    </row>
    <row r="14" spans="1:9" ht="14.4" x14ac:dyDescent="0.3">
      <c r="A14" s="139" t="s">
        <v>237</v>
      </c>
      <c r="B14" s="139"/>
      <c r="C14" s="139"/>
      <c r="D14" s="139"/>
      <c r="E14" s="144">
        <v>3514000</v>
      </c>
      <c r="F14" s="141"/>
      <c r="G14" s="145"/>
      <c r="H14" s="143"/>
      <c r="I14" s="145"/>
    </row>
    <row r="15" spans="1:9" ht="14.4" x14ac:dyDescent="0.3">
      <c r="A15" s="139" t="s">
        <v>238</v>
      </c>
      <c r="B15" s="139"/>
      <c r="C15" s="139"/>
      <c r="D15" s="139"/>
      <c r="E15" s="144">
        <v>490000</v>
      </c>
      <c r="F15" s="141"/>
      <c r="G15" s="145"/>
      <c r="H15" s="143"/>
      <c r="I15" s="145"/>
    </row>
    <row r="16" spans="1:9" ht="14.4" x14ac:dyDescent="0.3">
      <c r="A16" s="139" t="s">
        <v>239</v>
      </c>
      <c r="B16" s="139"/>
      <c r="C16" s="139"/>
      <c r="D16" s="139"/>
      <c r="E16" s="144">
        <v>24907000</v>
      </c>
      <c r="F16" s="141"/>
      <c r="G16" s="145"/>
      <c r="H16" s="143"/>
      <c r="I16" s="145"/>
    </row>
    <row r="17" spans="1:10" ht="14.4" x14ac:dyDescent="0.3">
      <c r="A17" s="141" t="s">
        <v>241</v>
      </c>
      <c r="B17" s="139"/>
      <c r="C17" s="139"/>
      <c r="D17" s="139"/>
      <c r="E17" s="146">
        <v>698000</v>
      </c>
      <c r="F17" s="141"/>
      <c r="G17" s="145"/>
      <c r="H17" s="143"/>
      <c r="I17" s="145"/>
    </row>
    <row r="18" spans="1:10" ht="14.4" x14ac:dyDescent="0.3">
      <c r="A18" s="141" t="s">
        <v>242</v>
      </c>
      <c r="B18" s="139"/>
      <c r="C18" s="139"/>
      <c r="D18" s="139"/>
      <c r="E18" s="139">
        <v>0</v>
      </c>
      <c r="F18" s="141"/>
      <c r="G18" s="145"/>
      <c r="H18" s="143"/>
      <c r="I18" s="145"/>
    </row>
    <row r="19" spans="1:10" ht="14.4" x14ac:dyDescent="0.3">
      <c r="A19" s="147" t="s">
        <v>243</v>
      </c>
      <c r="B19" s="133"/>
      <c r="C19" s="133"/>
      <c r="D19" s="133"/>
      <c r="E19" s="148">
        <v>0</v>
      </c>
      <c r="F19" s="133"/>
      <c r="G19" s="149" t="s">
        <v>244</v>
      </c>
      <c r="H19" s="150"/>
      <c r="I19" s="145"/>
    </row>
    <row r="20" spans="1:10" ht="14.4" x14ac:dyDescent="0.3">
      <c r="A20" s="133" t="s">
        <v>245</v>
      </c>
      <c r="B20" s="133"/>
      <c r="C20" s="133"/>
      <c r="D20" s="133"/>
      <c r="E20" s="151">
        <v>56741000</v>
      </c>
      <c r="F20" s="133"/>
      <c r="G20" s="149" t="s">
        <v>244</v>
      </c>
      <c r="H20" s="150"/>
      <c r="I20" s="145"/>
    </row>
    <row r="21" spans="1:10" ht="14.4" x14ac:dyDescent="0.3">
      <c r="A21" s="147" t="s">
        <v>246</v>
      </c>
      <c r="B21" s="133"/>
      <c r="C21" s="133"/>
      <c r="D21" s="133"/>
      <c r="E21" s="151">
        <v>5254000</v>
      </c>
      <c r="F21" s="133"/>
      <c r="G21" s="149" t="s">
        <v>244</v>
      </c>
      <c r="H21" s="150"/>
      <c r="I21" s="145"/>
    </row>
    <row r="22" spans="1:10" ht="14.4" x14ac:dyDescent="0.3">
      <c r="A22" s="133" t="s">
        <v>247</v>
      </c>
      <c r="B22" s="133"/>
      <c r="C22" s="133"/>
      <c r="D22" s="133"/>
      <c r="E22" s="151">
        <v>3792000</v>
      </c>
      <c r="F22" s="133"/>
      <c r="G22" s="149" t="s">
        <v>244</v>
      </c>
      <c r="H22" s="150"/>
      <c r="I22" s="145"/>
    </row>
    <row r="23" spans="1:10" ht="14.4" x14ac:dyDescent="0.3">
      <c r="A23" s="133" t="s">
        <v>248</v>
      </c>
      <c r="B23" s="133"/>
      <c r="C23" s="133"/>
      <c r="D23" s="133"/>
      <c r="E23" s="151">
        <v>26695000</v>
      </c>
      <c r="F23" s="133"/>
      <c r="G23" s="149" t="s">
        <v>244</v>
      </c>
      <c r="H23" s="150"/>
      <c r="I23" s="145"/>
    </row>
    <row r="24" spans="1:10" ht="14.4" x14ac:dyDescent="0.3">
      <c r="A24" s="133" t="s">
        <v>249</v>
      </c>
      <c r="B24" s="133"/>
      <c r="C24" s="133"/>
      <c r="D24" s="133"/>
      <c r="E24" s="151">
        <v>20037000</v>
      </c>
      <c r="F24" s="133"/>
      <c r="G24" s="149" t="s">
        <v>244</v>
      </c>
      <c r="H24" s="150"/>
      <c r="I24" s="145"/>
    </row>
    <row r="25" spans="1:10" ht="14.4" x14ac:dyDescent="0.3">
      <c r="A25" s="133" t="s">
        <v>250</v>
      </c>
      <c r="B25" s="133"/>
      <c r="C25" s="133"/>
      <c r="D25" s="133"/>
      <c r="E25" s="151">
        <v>13378000</v>
      </c>
      <c r="F25" s="133"/>
      <c r="G25" s="149" t="s">
        <v>244</v>
      </c>
      <c r="H25" s="150"/>
      <c r="I25" s="145"/>
    </row>
    <row r="26" spans="1:10" ht="14.4" x14ac:dyDescent="0.3">
      <c r="A26" s="133" t="s">
        <v>251</v>
      </c>
      <c r="B26" s="133"/>
      <c r="C26" s="133"/>
      <c r="D26" s="133"/>
      <c r="E26" s="151">
        <v>69223000</v>
      </c>
      <c r="F26" s="133"/>
      <c r="G26" s="149" t="s">
        <v>244</v>
      </c>
      <c r="H26" s="150"/>
      <c r="I26" s="145"/>
    </row>
    <row r="27" spans="1:10" ht="14.4" x14ac:dyDescent="0.3">
      <c r="A27" s="133" t="s">
        <v>252</v>
      </c>
      <c r="B27" s="133"/>
      <c r="C27" s="133"/>
      <c r="D27" s="133"/>
      <c r="E27" s="151">
        <v>64273000</v>
      </c>
      <c r="F27" s="133"/>
      <c r="G27" s="149" t="s">
        <v>244</v>
      </c>
      <c r="H27" s="150"/>
      <c r="I27" s="145"/>
    </row>
    <row r="28" spans="1:10" ht="14.4" x14ac:dyDescent="0.3">
      <c r="A28" s="133" t="s">
        <v>253</v>
      </c>
      <c r="B28" s="133"/>
      <c r="C28" s="133"/>
      <c r="D28" s="133"/>
      <c r="E28" s="151">
        <v>9332000</v>
      </c>
      <c r="F28" s="133"/>
      <c r="G28" s="149" t="s">
        <v>244</v>
      </c>
      <c r="H28" s="150"/>
      <c r="I28" s="145"/>
    </row>
    <row r="29" spans="1:10" ht="14.4" x14ac:dyDescent="0.3">
      <c r="A29" s="133" t="s">
        <v>254</v>
      </c>
      <c r="B29" s="133"/>
      <c r="C29" s="133"/>
      <c r="D29" s="133"/>
      <c r="E29" s="151">
        <v>15290000</v>
      </c>
      <c r="F29" s="133"/>
      <c r="G29" s="149" t="s">
        <v>244</v>
      </c>
      <c r="H29" s="150"/>
      <c r="I29" s="145"/>
    </row>
    <row r="30" spans="1:10" ht="14.4" x14ac:dyDescent="0.3">
      <c r="A30" s="139" t="s">
        <v>240</v>
      </c>
      <c r="B30" s="139"/>
      <c r="C30" s="139"/>
      <c r="D30" s="139"/>
      <c r="E30" s="144">
        <v>49183000</v>
      </c>
      <c r="F30" s="141"/>
      <c r="G30" s="145"/>
      <c r="H30" s="143"/>
      <c r="I30" s="145"/>
    </row>
    <row r="31" spans="1:10" ht="14.4" x14ac:dyDescent="0.3">
      <c r="A31" s="133"/>
      <c r="B31" s="133"/>
      <c r="C31" s="133"/>
      <c r="D31" s="133"/>
      <c r="E31" s="133"/>
      <c r="F31" s="133"/>
      <c r="G31" s="133"/>
      <c r="H31" s="133"/>
      <c r="I31" s="133"/>
    </row>
    <row r="32" spans="1:10" ht="14.4" x14ac:dyDescent="0.3">
      <c r="A32" s="147" t="s">
        <v>255</v>
      </c>
      <c r="B32" s="133"/>
      <c r="C32" s="133"/>
      <c r="D32" s="133"/>
      <c r="E32" s="133"/>
      <c r="F32" s="133"/>
      <c r="G32" s="133"/>
      <c r="H32" s="133"/>
      <c r="I32" s="133"/>
    </row>
    <row r="33" spans="1:9" ht="14.4" x14ac:dyDescent="0.3">
      <c r="A33" s="147" t="s">
        <v>256</v>
      </c>
      <c r="B33" s="133"/>
      <c r="C33" s="133"/>
      <c r="D33" s="133"/>
      <c r="E33" s="133"/>
      <c r="F33" s="133"/>
      <c r="G33" s="133"/>
      <c r="H33" s="133"/>
      <c r="I33" s="133"/>
    </row>
    <row r="34" spans="1:9" ht="14.4" x14ac:dyDescent="0.3">
      <c r="A34" s="147" t="s">
        <v>257</v>
      </c>
      <c r="B34" s="133"/>
      <c r="C34" s="133"/>
      <c r="D34" s="133"/>
      <c r="E34" s="133"/>
      <c r="F34" s="133"/>
      <c r="G34" s="133"/>
      <c r="H34" s="133"/>
      <c r="I34" s="133"/>
    </row>
    <row r="35" spans="1:9" ht="14.4" x14ac:dyDescent="0.3">
      <c r="A35" s="133"/>
      <c r="B35" s="133" t="s">
        <v>258</v>
      </c>
      <c r="C35" s="133"/>
      <c r="D35" s="133"/>
      <c r="E35" s="133"/>
      <c r="F35" s="133"/>
      <c r="G35" s="133"/>
      <c r="H35" s="133"/>
      <c r="I35" s="133"/>
    </row>
  </sheetData>
  <mergeCells count="7">
    <mergeCell ref="A1:I1"/>
    <mergeCell ref="A2:I2"/>
    <mergeCell ref="B4:C4"/>
    <mergeCell ref="F4:I4"/>
    <mergeCell ref="E8:E9"/>
    <mergeCell ref="G8:G9"/>
    <mergeCell ref="I8:I9"/>
  </mergeCells>
  <dataValidations count="2">
    <dataValidation type="whole" operator="greaterThanOrEqual" allowBlank="1" showInputMessage="1" showErrorMessage="1" error="Use whole numbers equal to or more than zero." sqref="I10:I16 I17:I30">
      <formula1>0</formula1>
    </dataValidation>
    <dataValidation type="whole" operator="lessThanOrEqual" allowBlank="1" showInputMessage="1" showErrorMessage="1" error="Use whole numbers equal to or less than zero." sqref="G10:G16 G17:G18 G30">
      <formula1>0</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locked="0" defaultSize="0" autoFill="0" autoLine="0" autoPict="0">
                <anchor moveWithCells="1">
                  <from>
                    <xdr:col>3</xdr:col>
                    <xdr:colOff>0</xdr:colOff>
                    <xdr:row>5</xdr:row>
                    <xdr:rowOff>15240</xdr:rowOff>
                  </from>
                  <to>
                    <xdr:col>4</xdr:col>
                    <xdr:colOff>480060</xdr:colOff>
                    <xdr:row>5</xdr:row>
                    <xdr:rowOff>175260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A4"/>
  <sheetViews>
    <sheetView workbookViewId="0">
      <selection activeCell="A3" sqref="A3"/>
    </sheetView>
  </sheetViews>
  <sheetFormatPr defaultColWidth="9.109375" defaultRowHeight="13.2" x14ac:dyDescent="0.25"/>
  <cols>
    <col min="1" max="16384" width="9.109375" style="132"/>
  </cols>
  <sheetData>
    <row r="2" spans="1:1" x14ac:dyDescent="0.25">
      <c r="A2" s="131" t="s">
        <v>221</v>
      </c>
    </row>
    <row r="3" spans="1:1" x14ac:dyDescent="0.25">
      <c r="A3" s="131" t="s">
        <v>222</v>
      </c>
    </row>
    <row r="4" spans="1:1" x14ac:dyDescent="0.25">
      <c r="A4" s="131" t="s">
        <v>223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Cover Page</vt:lpstr>
      <vt:lpstr>Do First</vt:lpstr>
      <vt:lpstr>Part I Funding</vt:lpstr>
      <vt:lpstr>Part II Planned Expenditures</vt:lpstr>
      <vt:lpstr>Part III Planned District Match</vt:lpstr>
      <vt:lpstr>Summary</vt:lpstr>
      <vt:lpstr>Districts-Colleges</vt:lpstr>
      <vt:lpstr>Cat Flex List</vt:lpstr>
      <vt:lpstr>Yes-No</vt:lpstr>
      <vt:lpstr>Sheet1</vt:lpstr>
      <vt:lpstr>CCC_Flexibility_Categorical_Programs</vt:lpstr>
      <vt:lpstr>colleges</vt:lpstr>
      <vt:lpstr>creditnoncredit</vt:lpstr>
      <vt:lpstr>districts</vt:lpstr>
      <vt:lpstr>'Part I Funding'!Print_Area</vt:lpstr>
      <vt:lpstr>Summary!Print_Area</vt:lpstr>
      <vt:lpstr>Select_Credit_or_NonCredit</vt:lpstr>
      <vt:lpstr>YesNo</vt:lpstr>
    </vt:vector>
  </TitlesOfParts>
  <Company>House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Barbara Kwoka</dc:creator>
  <cp:lastModifiedBy>lchau</cp:lastModifiedBy>
  <cp:lastPrinted>2015-11-12T20:32:25Z</cp:lastPrinted>
  <dcterms:created xsi:type="dcterms:W3CDTF">2006-01-10T19:40:34Z</dcterms:created>
  <dcterms:modified xsi:type="dcterms:W3CDTF">2015-11-12T20:32:48Z</dcterms:modified>
</cp:coreProperties>
</file>